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a5f301572a994753/Running/Keswick AC/Results/4. Dockray Hartside/Dockray Hartside 2025/"/>
    </mc:Choice>
  </mc:AlternateContent>
  <xr:revisionPtr revIDLastSave="1268" documentId="13_ncr:1_{A1BD376E-4CA3-4554-AB38-EB1CF0D47CDF}" xr6:coauthVersionLast="47" xr6:coauthVersionMax="47" xr10:uidLastSave="{1BC489C3-6133-409F-B1F7-273E7E6CD2C0}"/>
  <bookViews>
    <workbookView xWindow="-98" yWindow="-98" windowWidth="20715" windowHeight="13875" activeTab="4" xr2:uid="{00000000-000D-0000-FFFF-FFFF00000000}"/>
  </bookViews>
  <sheets>
    <sheet name="Competitor" sheetId="2" r:id="rId1"/>
    <sheet name="STARTLIST" sheetId="1" r:id="rId2"/>
    <sheet name="INPUT" sheetId="3" r:id="rId3"/>
    <sheet name="Calculation" sheetId="5" r:id="rId4"/>
    <sheet name="RESULT" sheetId="4" r:id="rId5"/>
    <sheet name="FRA format (output as csv)" sheetId="6" r:id="rId6"/>
    <sheet name="resultsfra@aol.com" sheetId="7" r:id="rId7"/>
  </sheets>
  <definedNames>
    <definedName name="_xlnm._FilterDatabase" localSheetId="0" hidden="1">Competitor!$A$1:$G$872</definedName>
    <definedName name="_xlnm._FilterDatabase" localSheetId="1" hidden="1">STARTLIST!$A$1:$D$174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7" i="1" l="1"/>
  <c r="D67" i="1"/>
  <c r="C68" i="1"/>
  <c r="D68" i="1"/>
  <c r="C69" i="1"/>
  <c r="D69" i="1"/>
  <c r="C70" i="1"/>
  <c r="D70" i="1"/>
  <c r="C71" i="1"/>
  <c r="D71" i="1"/>
  <c r="D87" i="6" l="1"/>
  <c r="D91" i="6"/>
  <c r="D95" i="6"/>
  <c r="D99" i="6"/>
  <c r="D103" i="6"/>
  <c r="D107" i="6"/>
  <c r="D111" i="6"/>
  <c r="D115" i="6"/>
  <c r="D119" i="6"/>
  <c r="D123" i="6"/>
  <c r="D127" i="6"/>
  <c r="D131" i="6"/>
  <c r="D135" i="6"/>
  <c r="D139" i="6"/>
  <c r="D151" i="6"/>
  <c r="D155" i="6"/>
  <c r="D159" i="6"/>
  <c r="D161" i="6"/>
  <c r="D162" i="6"/>
  <c r="D163" i="6"/>
  <c r="D164" i="6"/>
  <c r="D165" i="6"/>
  <c r="D166" i="6"/>
  <c r="D167" i="6"/>
  <c r="D168" i="6"/>
  <c r="D169" i="6"/>
  <c r="D170" i="6"/>
  <c r="D171" i="6"/>
  <c r="D172" i="6"/>
  <c r="D173" i="6"/>
  <c r="D174" i="6"/>
  <c r="D175" i="6"/>
  <c r="D176" i="6"/>
  <c r="D177" i="6"/>
  <c r="D178" i="6"/>
  <c r="D179" i="6"/>
  <c r="D180" i="6"/>
  <c r="D181" i="6"/>
  <c r="D182" i="6"/>
  <c r="D183" i="6"/>
  <c r="D184" i="6"/>
  <c r="D185" i="6"/>
  <c r="D186" i="6"/>
  <c r="D187" i="6"/>
  <c r="D188" i="6"/>
  <c r="D189" i="6"/>
  <c r="D190" i="6"/>
  <c r="D191" i="6"/>
  <c r="D192" i="6"/>
  <c r="D193" i="6"/>
  <c r="D194" i="6"/>
  <c r="D195" i="6"/>
  <c r="D196" i="6"/>
  <c r="D197" i="6"/>
  <c r="D198" i="6"/>
  <c r="D199" i="6"/>
  <c r="D200" i="6"/>
  <c r="D201" i="6"/>
  <c r="F200" i="4"/>
  <c r="F201" i="4"/>
  <c r="F202" i="4"/>
  <c r="F203" i="4"/>
  <c r="F150" i="4"/>
  <c r="F151" i="4"/>
  <c r="F152" i="4"/>
  <c r="F153" i="4"/>
  <c r="F154" i="4"/>
  <c r="D152" i="6" s="1"/>
  <c r="F155" i="4"/>
  <c r="D153" i="6" s="1"/>
  <c r="F156" i="4"/>
  <c r="D154" i="6" s="1"/>
  <c r="F157" i="4"/>
  <c r="F158" i="4"/>
  <c r="D156" i="6" s="1"/>
  <c r="F159" i="4"/>
  <c r="D157" i="6" s="1"/>
  <c r="F160" i="4"/>
  <c r="D158" i="6" s="1"/>
  <c r="F161" i="4"/>
  <c r="F162" i="4"/>
  <c r="D160" i="6" s="1"/>
  <c r="F163" i="4"/>
  <c r="F164" i="4"/>
  <c r="F165" i="4"/>
  <c r="F166" i="4"/>
  <c r="F167" i="4"/>
  <c r="F168" i="4"/>
  <c r="F169" i="4"/>
  <c r="F170" i="4"/>
  <c r="F171" i="4"/>
  <c r="F172" i="4"/>
  <c r="F173" i="4"/>
  <c r="F174" i="4"/>
  <c r="F175" i="4"/>
  <c r="F176" i="4"/>
  <c r="F177" i="4"/>
  <c r="F178" i="4"/>
  <c r="F179" i="4"/>
  <c r="F180" i="4"/>
  <c r="F181" i="4"/>
  <c r="F182" i="4"/>
  <c r="F183" i="4"/>
  <c r="F184" i="4"/>
  <c r="F185" i="4"/>
  <c r="F186" i="4"/>
  <c r="F187" i="4"/>
  <c r="F188" i="4"/>
  <c r="F189" i="4"/>
  <c r="F190" i="4"/>
  <c r="F191" i="4"/>
  <c r="F192" i="4"/>
  <c r="F193" i="4"/>
  <c r="F194" i="4"/>
  <c r="F195" i="4"/>
  <c r="F196" i="4"/>
  <c r="F197" i="4"/>
  <c r="F198" i="4"/>
  <c r="F199" i="4"/>
  <c r="F85" i="4"/>
  <c r="F86" i="4"/>
  <c r="F87" i="4"/>
  <c r="F88" i="4"/>
  <c r="F89" i="4"/>
  <c r="F90" i="4"/>
  <c r="F91" i="4"/>
  <c r="F92" i="4"/>
  <c r="F93" i="4"/>
  <c r="F94" i="4"/>
  <c r="F95" i="4"/>
  <c r="F96" i="4"/>
  <c r="F97" i="4"/>
  <c r="F98" i="4"/>
  <c r="F99" i="4"/>
  <c r="F100" i="4"/>
  <c r="F101" i="4"/>
  <c r="F102" i="4"/>
  <c r="F103" i="4"/>
  <c r="F104" i="4"/>
  <c r="F105" i="4"/>
  <c r="F106" i="4"/>
  <c r="F107" i="4"/>
  <c r="F108" i="4"/>
  <c r="F109" i="4"/>
  <c r="F110" i="4"/>
  <c r="F111" i="4"/>
  <c r="F112" i="4"/>
  <c r="F113" i="4"/>
  <c r="F114" i="4"/>
  <c r="F115" i="4"/>
  <c r="F116" i="4"/>
  <c r="F117" i="4"/>
  <c r="F118" i="4"/>
  <c r="F119" i="4"/>
  <c r="F120" i="4"/>
  <c r="F121" i="4"/>
  <c r="F122" i="4"/>
  <c r="F123" i="4"/>
  <c r="F124" i="4"/>
  <c r="F125" i="4"/>
  <c r="F126" i="4"/>
  <c r="F127" i="4"/>
  <c r="F128" i="4"/>
  <c r="F129" i="4"/>
  <c r="F130" i="4"/>
  <c r="F131" i="4"/>
  <c r="F132" i="4"/>
  <c r="F133" i="4"/>
  <c r="F134" i="4"/>
  <c r="F135" i="4"/>
  <c r="F136" i="4"/>
  <c r="F137" i="4"/>
  <c r="F138" i="4"/>
  <c r="F139" i="4"/>
  <c r="F140" i="4"/>
  <c r="F141" i="4"/>
  <c r="F142" i="4"/>
  <c r="F143" i="4"/>
  <c r="F144" i="4"/>
  <c r="F145" i="4"/>
  <c r="F146" i="4"/>
  <c r="F147" i="4"/>
  <c r="F148" i="4"/>
  <c r="F149" i="4"/>
  <c r="G192" i="2"/>
  <c r="G189" i="2"/>
  <c r="D147" i="6" l="1"/>
  <c r="D150" i="6"/>
  <c r="D146" i="6"/>
  <c r="D142" i="6"/>
  <c r="D138" i="6"/>
  <c r="D134" i="6"/>
  <c r="D130" i="6"/>
  <c r="D126" i="6"/>
  <c r="D122" i="6"/>
  <c r="D118" i="6"/>
  <c r="D114" i="6"/>
  <c r="D110" i="6"/>
  <c r="D106" i="6"/>
  <c r="D102" i="6"/>
  <c r="D98" i="6"/>
  <c r="D94" i="6"/>
  <c r="D90" i="6"/>
  <c r="D86" i="6"/>
  <c r="D143" i="6"/>
  <c r="D149" i="6"/>
  <c r="D145" i="6"/>
  <c r="D141" i="6"/>
  <c r="D137" i="6"/>
  <c r="D133" i="6"/>
  <c r="D129" i="6"/>
  <c r="D125" i="6"/>
  <c r="D121" i="6"/>
  <c r="D117" i="6"/>
  <c r="D113" i="6"/>
  <c r="D109" i="6"/>
  <c r="D105" i="6"/>
  <c r="D101" i="6"/>
  <c r="D97" i="6"/>
  <c r="D93" i="6"/>
  <c r="D89" i="6"/>
  <c r="D85" i="6"/>
  <c r="D148" i="6"/>
  <c r="D144" i="6"/>
  <c r="D140" i="6"/>
  <c r="D136" i="6"/>
  <c r="D132" i="6"/>
  <c r="D128" i="6"/>
  <c r="D124" i="6"/>
  <c r="D120" i="6"/>
  <c r="D116" i="6"/>
  <c r="D112" i="6"/>
  <c r="D108" i="6"/>
  <c r="D104" i="6"/>
  <c r="D100" i="6"/>
  <c r="D96" i="6"/>
  <c r="D92" i="6"/>
  <c r="D88" i="6"/>
  <c r="D84" i="6"/>
  <c r="J9" i="2"/>
  <c r="J10" i="2"/>
  <c r="J11" i="2"/>
  <c r="G65" i="2" l="1"/>
  <c r="G182" i="2"/>
  <c r="G292" i="2"/>
  <c r="G562" i="2"/>
  <c r="G278" i="2"/>
  <c r="G277" i="2"/>
  <c r="G99" i="2"/>
  <c r="G762" i="2"/>
  <c r="G1201" i="2"/>
  <c r="G823" i="2"/>
  <c r="G907" i="2"/>
  <c r="G25" i="2"/>
  <c r="G1098" i="2"/>
  <c r="G681" i="2"/>
  <c r="G471" i="2"/>
  <c r="G616" i="2"/>
  <c r="G402" i="2"/>
  <c r="G1131" i="2"/>
  <c r="G1075" i="2"/>
  <c r="G849" i="2"/>
  <c r="G1059" i="2"/>
  <c r="G456" i="2"/>
  <c r="G565" i="2"/>
  <c r="G902" i="2"/>
  <c r="G8" i="2"/>
  <c r="G39" i="2"/>
  <c r="G54" i="2"/>
  <c r="G75" i="2"/>
  <c r="G85" i="2"/>
  <c r="G169" i="2"/>
  <c r="G205" i="2"/>
  <c r="G204" i="2"/>
  <c r="G227" i="2"/>
  <c r="G236" i="2"/>
  <c r="G249" i="2"/>
  <c r="G276" i="2"/>
  <c r="G288" i="2"/>
  <c r="G301" i="2"/>
  <c r="G388" i="2"/>
  <c r="G404" i="2"/>
  <c r="G529" i="2"/>
  <c r="G531" i="2"/>
  <c r="G564" i="2"/>
  <c r="G566" i="2"/>
  <c r="G622" i="2"/>
  <c r="G842" i="2"/>
  <c r="G852" i="2"/>
  <c r="G983" i="2"/>
  <c r="G1102" i="2"/>
  <c r="G1126" i="2"/>
  <c r="G1235" i="2"/>
  <c r="G1202" i="2"/>
  <c r="G153" i="2"/>
  <c r="G1078" i="2"/>
  <c r="G582" i="2"/>
  <c r="G128" i="2"/>
  <c r="G109" i="2"/>
  <c r="G1060" i="2"/>
  <c r="G656" i="2"/>
  <c r="G156" i="2"/>
  <c r="G379" i="2"/>
  <c r="G524" i="2"/>
  <c r="G1117" i="2"/>
  <c r="G105" i="2"/>
  <c r="G229" i="2"/>
  <c r="G457" i="2"/>
  <c r="G648" i="2"/>
  <c r="G687" i="2"/>
  <c r="G865" i="2"/>
  <c r="G889" i="2"/>
  <c r="G894" i="2"/>
  <c r="G1096" i="2"/>
  <c r="G1125" i="2"/>
  <c r="G1241" i="2"/>
  <c r="G692" i="2"/>
  <c r="G416" i="2"/>
  <c r="G893" i="2"/>
  <c r="G975" i="2"/>
  <c r="G450" i="2"/>
  <c r="G827" i="2"/>
  <c r="G83" i="2"/>
  <c r="G167" i="2"/>
  <c r="G226" i="2"/>
  <c r="G237" i="2"/>
  <c r="G528" i="2"/>
  <c r="G617" i="2"/>
  <c r="G641" i="2"/>
  <c r="G831" i="2"/>
  <c r="G851" i="2"/>
  <c r="G858" i="2"/>
  <c r="G918" i="2"/>
  <c r="G1264" i="2"/>
  <c r="G158" i="2"/>
  <c r="G183" i="2"/>
  <c r="G208" i="2"/>
  <c r="G246" i="2"/>
  <c r="G434" i="2"/>
  <c r="G486" i="2"/>
  <c r="G535" i="2"/>
  <c r="G548" i="2"/>
  <c r="G706" i="2"/>
  <c r="G822" i="2"/>
  <c r="G844" i="2"/>
  <c r="G928" i="2"/>
  <c r="G1016" i="2"/>
  <c r="G1018" i="2"/>
  <c r="G1077" i="2"/>
  <c r="G1142" i="2"/>
  <c r="G888" i="2"/>
  <c r="G1262" i="2"/>
  <c r="G190" i="2"/>
  <c r="G80" i="2"/>
  <c r="G93" i="2"/>
  <c r="G130" i="2"/>
  <c r="G129" i="2"/>
  <c r="G184" i="2"/>
  <c r="G198" i="2"/>
  <c r="G218" i="2"/>
  <c r="G264" i="2"/>
  <c r="G315" i="2"/>
  <c r="G316" i="2"/>
  <c r="G345" i="2"/>
  <c r="G373" i="2"/>
  <c r="G378" i="2"/>
  <c r="G377" i="2"/>
  <c r="G391" i="2"/>
  <c r="G417" i="2"/>
  <c r="G454" i="2"/>
  <c r="G473" i="2"/>
  <c r="G492" i="2"/>
  <c r="G499" i="2"/>
  <c r="G520" i="2"/>
  <c r="G545" i="2"/>
  <c r="G541" i="2"/>
  <c r="G588" i="2"/>
  <c r="G595" i="2"/>
  <c r="G599" i="2"/>
  <c r="G629" i="2"/>
  <c r="G725" i="2"/>
  <c r="G734" i="2"/>
  <c r="G780" i="2"/>
  <c r="G781" i="2"/>
  <c r="G834" i="2"/>
  <c r="G854" i="2"/>
  <c r="G883" i="2"/>
  <c r="G896" i="2"/>
  <c r="G914" i="2"/>
  <c r="G924" i="2"/>
  <c r="G948" i="2"/>
  <c r="G973" i="2"/>
  <c r="G978" i="2"/>
  <c r="G989" i="2"/>
  <c r="G1012" i="2"/>
  <c r="G1014" i="2"/>
  <c r="G1080" i="2"/>
  <c r="G1141" i="2"/>
  <c r="G1144" i="2"/>
  <c r="G1148" i="2"/>
  <c r="G1215" i="2"/>
  <c r="G1222" i="2"/>
  <c r="G1265" i="2"/>
  <c r="G730" i="2"/>
  <c r="G1232" i="2"/>
  <c r="G154" i="2"/>
  <c r="G225" i="2"/>
  <c r="G308" i="2"/>
  <c r="G829" i="2"/>
  <c r="G828" i="2"/>
  <c r="G868" i="2"/>
  <c r="G1052" i="2"/>
  <c r="G644" i="2"/>
  <c r="G643" i="2"/>
  <c r="G1047" i="2"/>
  <c r="G17" i="2"/>
  <c r="G44" i="2"/>
  <c r="G53" i="2"/>
  <c r="G62" i="2"/>
  <c r="G68" i="2"/>
  <c r="G81" i="2"/>
  <c r="G102" i="2"/>
  <c r="G132" i="2"/>
  <c r="G143" i="2"/>
  <c r="G142" i="2"/>
  <c r="G148" i="2"/>
  <c r="G150" i="2"/>
  <c r="G149" i="2"/>
  <c r="G155" i="2"/>
  <c r="G216" i="2"/>
  <c r="G217" i="2"/>
  <c r="G267" i="2"/>
  <c r="G304" i="2"/>
  <c r="G303" i="2"/>
  <c r="G309" i="2"/>
  <c r="G307" i="2"/>
  <c r="G313" i="2"/>
  <c r="G314" i="2"/>
  <c r="G326" i="2"/>
  <c r="G354" i="2"/>
  <c r="G360" i="2"/>
  <c r="G361" i="2"/>
  <c r="G372" i="2"/>
  <c r="G376" i="2"/>
  <c r="G375" i="2"/>
  <c r="G385" i="2"/>
  <c r="G401" i="2"/>
  <c r="G400" i="2"/>
  <c r="G429" i="2"/>
  <c r="G461" i="2"/>
  <c r="G462" i="2"/>
  <c r="G487" i="2"/>
  <c r="G496" i="2"/>
  <c r="G495" i="2"/>
  <c r="G498" i="2"/>
  <c r="G525" i="2"/>
  <c r="G526" i="2"/>
  <c r="G533" i="2"/>
  <c r="G534" i="2"/>
  <c r="G540" i="2"/>
  <c r="G539" i="2"/>
  <c r="G587" i="2"/>
  <c r="G628" i="2"/>
  <c r="G653" i="2"/>
  <c r="G654" i="2"/>
  <c r="G695" i="2"/>
  <c r="G722" i="2"/>
  <c r="G724" i="2"/>
  <c r="G723" i="2"/>
  <c r="G729" i="2"/>
  <c r="G728" i="2"/>
  <c r="G733" i="2"/>
  <c r="G732" i="2"/>
  <c r="G738" i="2"/>
  <c r="G739" i="2"/>
  <c r="G746" i="2"/>
  <c r="G759" i="2"/>
  <c r="G758" i="2"/>
  <c r="G772" i="2"/>
  <c r="G773" i="2"/>
  <c r="G774" i="2"/>
  <c r="G779" i="2"/>
  <c r="G778" i="2"/>
  <c r="G777" i="2"/>
  <c r="G832" i="2"/>
  <c r="G855" i="2"/>
  <c r="G887" i="2"/>
  <c r="G930" i="2"/>
  <c r="G929" i="2"/>
  <c r="G936" i="2"/>
  <c r="G933" i="2"/>
  <c r="G947" i="2"/>
  <c r="G955" i="2"/>
  <c r="G961" i="2"/>
  <c r="G965" i="2"/>
  <c r="G960" i="2"/>
  <c r="G982" i="2"/>
  <c r="G981" i="2"/>
  <c r="G997" i="2"/>
  <c r="G999" i="2"/>
  <c r="G1000" i="2"/>
  <c r="G998" i="2"/>
  <c r="G1003" i="2"/>
  <c r="G1017" i="2"/>
  <c r="G1024" i="2"/>
  <c r="G1043" i="2"/>
  <c r="G1046" i="2"/>
  <c r="G1051" i="2"/>
  <c r="G1076" i="2"/>
  <c r="G1114" i="2"/>
  <c r="G1115" i="2"/>
  <c r="G1133" i="2"/>
  <c r="G1134" i="2"/>
  <c r="G1135" i="2"/>
  <c r="G1188" i="2"/>
  <c r="G1189" i="2"/>
  <c r="G1214" i="2"/>
  <c r="G1219" i="2"/>
  <c r="G1221" i="2"/>
  <c r="G1224" i="2"/>
  <c r="G1261" i="2"/>
  <c r="G1260" i="2"/>
  <c r="G1263" i="2"/>
  <c r="G700" i="2"/>
  <c r="G701" i="2"/>
  <c r="G180" i="2"/>
  <c r="G1006" i="2"/>
  <c r="G1004" i="2"/>
  <c r="G1005" i="2"/>
  <c r="G16" i="2"/>
  <c r="G1244" i="2"/>
  <c r="G661" i="2"/>
  <c r="G1113" i="2"/>
  <c r="G469" i="2"/>
  <c r="G950" i="2"/>
  <c r="G951" i="2"/>
  <c r="G921" i="2"/>
  <c r="G922" i="2"/>
  <c r="G447" i="2"/>
  <c r="G446" i="2"/>
  <c r="G445" i="2"/>
  <c r="G932" i="2"/>
  <c r="G424" i="2"/>
  <c r="G423" i="2"/>
  <c r="G82" i="2"/>
  <c r="G18" i="2"/>
  <c r="G934" i="2"/>
  <c r="G935" i="2"/>
  <c r="G282" i="2"/>
  <c r="G647" i="2"/>
  <c r="G785" i="2"/>
  <c r="G646" i="2"/>
  <c r="G418" i="2"/>
  <c r="G1227" i="2"/>
  <c r="G366" i="2"/>
  <c r="G1137" i="2"/>
  <c r="G1136" i="2"/>
  <c r="G517" i="2"/>
  <c r="G1140" i="2"/>
  <c r="G389" i="2"/>
  <c r="G639" i="2"/>
  <c r="G1185" i="2"/>
  <c r="G1186" i="2"/>
  <c r="G1187" i="2"/>
  <c r="G1279" i="2"/>
  <c r="G63" i="2"/>
  <c r="G427" i="2"/>
  <c r="G660" i="2"/>
  <c r="G1026" i="2"/>
  <c r="G1040" i="2"/>
  <c r="G1092" i="2"/>
  <c r="G1132" i="2"/>
  <c r="G1160" i="2"/>
  <c r="G466" i="2"/>
  <c r="G627" i="2"/>
  <c r="G115" i="2"/>
  <c r="G787" i="2"/>
  <c r="G1129" i="2"/>
  <c r="G1249" i="2"/>
  <c r="G333" i="2"/>
  <c r="G1087" i="2"/>
  <c r="G1145" i="2"/>
  <c r="G580" i="2"/>
  <c r="G501" i="2"/>
  <c r="G689" i="2"/>
  <c r="G690" i="2"/>
  <c r="G705" i="2"/>
  <c r="G1139" i="2"/>
  <c r="G1155" i="2"/>
  <c r="G857" i="2"/>
  <c r="G917" i="2"/>
  <c r="G942" i="2"/>
  <c r="G380" i="2"/>
  <c r="G735" i="2"/>
  <c r="G1233" i="2"/>
  <c r="G806" i="2"/>
  <c r="G245" i="2"/>
  <c r="G284" i="2"/>
  <c r="G336" i="2"/>
  <c r="G397" i="2"/>
  <c r="G507" i="2"/>
  <c r="G609" i="2"/>
  <c r="G717" i="2"/>
  <c r="G727" i="2"/>
  <c r="G757" i="2"/>
  <c r="G765" i="2"/>
  <c r="G795" i="2"/>
  <c r="G860" i="2"/>
  <c r="G903" i="2"/>
  <c r="G1053" i="2"/>
  <c r="G1101" i="2"/>
  <c r="G1146" i="2"/>
  <c r="G1163" i="2"/>
  <c r="G1181" i="2"/>
  <c r="G1205" i="2"/>
  <c r="G1223" i="2"/>
  <c r="G1226" i="2"/>
  <c r="G1255" i="2"/>
  <c r="G1027" i="2"/>
  <c r="G101" i="2"/>
  <c r="G341" i="2"/>
  <c r="G306" i="2"/>
  <c r="G175" i="2"/>
  <c r="G472" i="2"/>
  <c r="G912" i="2"/>
  <c r="G1041" i="2"/>
  <c r="G9" i="2"/>
  <c r="G680" i="2"/>
  <c r="G40" i="2"/>
  <c r="G46" i="2"/>
  <c r="G116" i="2"/>
  <c r="G239" i="2"/>
  <c r="G250" i="2"/>
  <c r="G350" i="2"/>
  <c r="G468" i="2"/>
  <c r="G815" i="2"/>
  <c r="G838" i="2"/>
  <c r="G879" i="2"/>
  <c r="G937" i="2"/>
  <c r="G1097" i="2"/>
  <c r="G1167" i="2"/>
  <c r="G14" i="2"/>
  <c r="G1019" i="2"/>
  <c r="G659" i="2"/>
  <c r="G1250" i="2"/>
  <c r="G251" i="2"/>
  <c r="G551" i="2"/>
  <c r="G897" i="2"/>
  <c r="G7" i="2"/>
  <c r="G820" i="2"/>
  <c r="G322" i="2"/>
  <c r="G478" i="2"/>
  <c r="G252" i="2"/>
  <c r="G637" i="2"/>
  <c r="G1028" i="2"/>
  <c r="G1110" i="2"/>
  <c r="G428" i="2"/>
  <c r="G10" i="2"/>
  <c r="G824" i="2"/>
  <c r="G1229" i="2"/>
  <c r="G242" i="2"/>
  <c r="G108" i="2"/>
  <c r="G952" i="2"/>
  <c r="G300" i="2"/>
  <c r="G532" i="2"/>
  <c r="G1070" i="2"/>
  <c r="G753" i="2"/>
  <c r="G878" i="2"/>
  <c r="G1071" i="2"/>
  <c r="G610" i="2"/>
  <c r="G509" i="2"/>
  <c r="G510" i="2"/>
  <c r="G1281" i="2"/>
  <c r="G1170" i="2"/>
  <c r="G325" i="2"/>
  <c r="G760" i="2"/>
  <c r="G1282" i="2"/>
  <c r="G1283" i="2"/>
  <c r="G1183" i="2"/>
  <c r="G398" i="2"/>
  <c r="G1190" i="2"/>
  <c r="G954" i="2"/>
  <c r="G797" i="2"/>
  <c r="G470" i="2"/>
  <c r="G1068" i="2"/>
  <c r="G559" i="2"/>
  <c r="G355" i="2"/>
  <c r="G863" i="2"/>
  <c r="G365" i="2"/>
  <c r="G15" i="2"/>
  <c r="G89" i="2"/>
  <c r="G623" i="2"/>
  <c r="G624" i="2"/>
  <c r="G754" i="2"/>
  <c r="G443" i="2"/>
  <c r="G337" i="2"/>
  <c r="G864" i="2"/>
  <c r="G464" i="2"/>
  <c r="G352" i="2"/>
  <c r="G58" i="2"/>
  <c r="G583" i="2"/>
  <c r="G13" i="2"/>
  <c r="G206" i="2"/>
  <c r="G638" i="2"/>
  <c r="G597" i="2"/>
  <c r="G1208" i="2"/>
  <c r="G221" i="2"/>
  <c r="G285" i="2"/>
  <c r="G1130" i="2"/>
  <c r="G742" i="2"/>
  <c r="G319" i="2"/>
  <c r="G21" i="2"/>
  <c r="G770" i="2"/>
  <c r="G771" i="2"/>
  <c r="G552" i="2"/>
  <c r="G61" i="2"/>
  <c r="G1045" i="2"/>
  <c r="G719" i="2"/>
  <c r="G1176" i="2"/>
  <c r="G923" i="2"/>
  <c r="G1010" i="2"/>
  <c r="G213" i="2"/>
  <c r="G482" i="2"/>
  <c r="G399" i="2"/>
  <c r="G147" i="2"/>
  <c r="G123" i="2"/>
  <c r="G353" i="2"/>
  <c r="G1218" i="2"/>
  <c r="G235" i="2"/>
  <c r="G266" i="2"/>
  <c r="G476" i="2"/>
  <c r="G825" i="2"/>
  <c r="G1284" i="2"/>
  <c r="G1285" i="2"/>
  <c r="G1286" i="2"/>
  <c r="G1287" i="2"/>
  <c r="G1288" i="2"/>
  <c r="G1289" i="2"/>
  <c r="G1290" i="2"/>
  <c r="G1291" i="2"/>
  <c r="G1292" i="2"/>
  <c r="G1293" i="2"/>
  <c r="G1294" i="2"/>
  <c r="G1295" i="2"/>
  <c r="G1296" i="2"/>
  <c r="G1297" i="2"/>
  <c r="G1298" i="2"/>
  <c r="G1299" i="2"/>
  <c r="G1300" i="2"/>
  <c r="G1301" i="2"/>
  <c r="G1302" i="2"/>
  <c r="G1303" i="2"/>
  <c r="G1304" i="2"/>
  <c r="G1305" i="2"/>
  <c r="G1306" i="2"/>
  <c r="G1307" i="2"/>
  <c r="G1308" i="2"/>
  <c r="G1309" i="2"/>
  <c r="G1310" i="2"/>
  <c r="G1311" i="2"/>
  <c r="G1312" i="2"/>
  <c r="G1313" i="2"/>
  <c r="G1314" i="2"/>
  <c r="G1315" i="2"/>
  <c r="G1316" i="2"/>
  <c r="G1317" i="2"/>
  <c r="G1318" i="2"/>
  <c r="G1319" i="2"/>
  <c r="G1320" i="2"/>
  <c r="G1321" i="2"/>
  <c r="G1322" i="2"/>
  <c r="G1323" i="2"/>
  <c r="G1324" i="2"/>
  <c r="G1325" i="2"/>
  <c r="G1326" i="2"/>
  <c r="G1327" i="2"/>
  <c r="G1328" i="2"/>
  <c r="G1329" i="2"/>
  <c r="G1330" i="2"/>
  <c r="G1331" i="2"/>
  <c r="G1332" i="2"/>
  <c r="G1333" i="2"/>
  <c r="G1334" i="2"/>
  <c r="G1335" i="2"/>
  <c r="G1336" i="2"/>
  <c r="G1337" i="2"/>
  <c r="G1338" i="2"/>
  <c r="G1339" i="2"/>
  <c r="G1340" i="2"/>
  <c r="G1341" i="2"/>
  <c r="G1342" i="2"/>
  <c r="G1343" i="2"/>
  <c r="G1344" i="2"/>
  <c r="G1345" i="2"/>
  <c r="G1346" i="2"/>
  <c r="G1347" i="2"/>
  <c r="G1348" i="2"/>
  <c r="G1349" i="2"/>
  <c r="G1350" i="2"/>
  <c r="G1351" i="2"/>
  <c r="G1352" i="2"/>
  <c r="G1353" i="2"/>
  <c r="G1354" i="2"/>
  <c r="G1355" i="2"/>
  <c r="G1356" i="2"/>
  <c r="G1357" i="2"/>
  <c r="G1358" i="2"/>
  <c r="G1359" i="2"/>
  <c r="G1360" i="2"/>
  <c r="G1361" i="2"/>
  <c r="G1362" i="2"/>
  <c r="G1363" i="2"/>
  <c r="G1364" i="2"/>
  <c r="G1365" i="2"/>
  <c r="G1366" i="2"/>
  <c r="G1367" i="2"/>
  <c r="G1368" i="2"/>
  <c r="G1369" i="2"/>
  <c r="G1370" i="2"/>
  <c r="G1371" i="2"/>
  <c r="G1372" i="2"/>
  <c r="G1373" i="2"/>
  <c r="G1374" i="2"/>
  <c r="G1375" i="2"/>
  <c r="G1376" i="2"/>
  <c r="G1377" i="2"/>
  <c r="G1378" i="2"/>
  <c r="G1379" i="2"/>
  <c r="G1380" i="2"/>
  <c r="G1381" i="2"/>
  <c r="G1382" i="2"/>
  <c r="G1383" i="2"/>
  <c r="G1384" i="2"/>
  <c r="G1385" i="2"/>
  <c r="G1386" i="2"/>
  <c r="G1387" i="2"/>
  <c r="G1388" i="2"/>
  <c r="G1389" i="2"/>
  <c r="G1390" i="2"/>
  <c r="G1391" i="2"/>
  <c r="G1392" i="2"/>
  <c r="G1393" i="2"/>
  <c r="G1394" i="2"/>
  <c r="G1395" i="2"/>
  <c r="G1396" i="2"/>
  <c r="G1397" i="2"/>
  <c r="G1398" i="2"/>
  <c r="F1281" i="2"/>
  <c r="F1282" i="2"/>
  <c r="F1283" i="2"/>
  <c r="F1284" i="2"/>
  <c r="F1285" i="2"/>
  <c r="F1286" i="2"/>
  <c r="F1287" i="2"/>
  <c r="F1288" i="2"/>
  <c r="F1289" i="2"/>
  <c r="F1290" i="2"/>
  <c r="F1291" i="2"/>
  <c r="F1292" i="2"/>
  <c r="F1293" i="2"/>
  <c r="F1294" i="2"/>
  <c r="F1295" i="2"/>
  <c r="F1296" i="2"/>
  <c r="F1297" i="2"/>
  <c r="F1298" i="2"/>
  <c r="F1299" i="2"/>
  <c r="F1300" i="2"/>
  <c r="F1301" i="2"/>
  <c r="F1302" i="2"/>
  <c r="F1303" i="2"/>
  <c r="F1304" i="2"/>
  <c r="F1305" i="2"/>
  <c r="F1306" i="2"/>
  <c r="F1307" i="2"/>
  <c r="F1308" i="2"/>
  <c r="F1309" i="2"/>
  <c r="F1310" i="2"/>
  <c r="F1311" i="2"/>
  <c r="F1312" i="2"/>
  <c r="F1313" i="2"/>
  <c r="F1314" i="2"/>
  <c r="F1315" i="2"/>
  <c r="F1316" i="2"/>
  <c r="F1317" i="2"/>
  <c r="F1318" i="2"/>
  <c r="F1319" i="2"/>
  <c r="F1320" i="2"/>
  <c r="F1321" i="2"/>
  <c r="F1322" i="2"/>
  <c r="F1323" i="2"/>
  <c r="F1324" i="2"/>
  <c r="F1325" i="2"/>
  <c r="F1326" i="2"/>
  <c r="F1327" i="2"/>
  <c r="F1328" i="2"/>
  <c r="F1329" i="2"/>
  <c r="F1330" i="2"/>
  <c r="F1331" i="2"/>
  <c r="F1332" i="2"/>
  <c r="F1333" i="2"/>
  <c r="F1334" i="2"/>
  <c r="F1335" i="2"/>
  <c r="F1336" i="2"/>
  <c r="F1337" i="2"/>
  <c r="F1338" i="2"/>
  <c r="F1339" i="2"/>
  <c r="F1340" i="2"/>
  <c r="F1341" i="2"/>
  <c r="F1342" i="2"/>
  <c r="F1343" i="2"/>
  <c r="F1344" i="2"/>
  <c r="F1345" i="2"/>
  <c r="F1346" i="2"/>
  <c r="F1347" i="2"/>
  <c r="F1348" i="2"/>
  <c r="F1349" i="2"/>
  <c r="F1350" i="2"/>
  <c r="F1351" i="2"/>
  <c r="F1352" i="2"/>
  <c r="F1353" i="2"/>
  <c r="F1354" i="2"/>
  <c r="F1355" i="2"/>
  <c r="F1356" i="2"/>
  <c r="F1357" i="2"/>
  <c r="F1358" i="2"/>
  <c r="F1359" i="2"/>
  <c r="F1360" i="2"/>
  <c r="F1361" i="2"/>
  <c r="F1362" i="2"/>
  <c r="F1363" i="2"/>
  <c r="F1364" i="2"/>
  <c r="F1365" i="2"/>
  <c r="F1366" i="2"/>
  <c r="F1367" i="2"/>
  <c r="F1368" i="2"/>
  <c r="F1369" i="2"/>
  <c r="F1370" i="2"/>
  <c r="F1371" i="2"/>
  <c r="F1372" i="2"/>
  <c r="F1373" i="2"/>
  <c r="F1374" i="2"/>
  <c r="F1375" i="2"/>
  <c r="F1376" i="2"/>
  <c r="F1377" i="2"/>
  <c r="F1378" i="2"/>
  <c r="F1379" i="2"/>
  <c r="F1380" i="2"/>
  <c r="F1381" i="2"/>
  <c r="F1382" i="2"/>
  <c r="F1383" i="2"/>
  <c r="F1384" i="2"/>
  <c r="F1385" i="2"/>
  <c r="F1386" i="2"/>
  <c r="F1387" i="2"/>
  <c r="F1388" i="2"/>
  <c r="F1389" i="2"/>
  <c r="F1390" i="2"/>
  <c r="F1391" i="2"/>
  <c r="F1392" i="2"/>
  <c r="F1393" i="2"/>
  <c r="F1394" i="2"/>
  <c r="F1395" i="2"/>
  <c r="F1396" i="2"/>
  <c r="F1397" i="2"/>
  <c r="F1398" i="2"/>
  <c r="J17" i="2"/>
  <c r="J12" i="2"/>
  <c r="J13" i="2"/>
  <c r="J14" i="2"/>
  <c r="E1" i="2"/>
  <c r="G601" i="2"/>
  <c r="G702" i="2"/>
  <c r="P19" i="5"/>
  <c r="Q19" i="5" s="1"/>
  <c r="O19" i="5"/>
  <c r="M19" i="5"/>
  <c r="K19" i="5"/>
  <c r="G49" i="2"/>
  <c r="G91" i="2"/>
  <c r="G675" i="2"/>
  <c r="G614" i="2"/>
  <c r="G174" i="2"/>
  <c r="G299" i="2"/>
  <c r="G297" i="2"/>
  <c r="G799" i="2"/>
  <c r="G712" i="2"/>
  <c r="G836" i="2"/>
  <c r="G567" i="2"/>
  <c r="G817" i="2"/>
  <c r="G804" i="2"/>
  <c r="G837" i="2"/>
  <c r="G223" i="2"/>
  <c r="G162" i="2"/>
  <c r="G626" i="2"/>
  <c r="G22" i="2"/>
  <c r="G672" i="2"/>
  <c r="G421" i="2"/>
  <c r="G11" i="2"/>
  <c r="G88" i="2"/>
  <c r="G752" i="2"/>
  <c r="G159" i="2"/>
  <c r="G664" i="2"/>
  <c r="G370" i="2"/>
  <c r="G410" i="2"/>
  <c r="G408" i="2"/>
  <c r="G295" i="2"/>
  <c r="G670" i="2"/>
  <c r="G362" i="2"/>
  <c r="G671" i="2"/>
  <c r="G748" i="2"/>
  <c r="G187" i="2"/>
  <c r="G505" i="2"/>
  <c r="G518" i="2"/>
  <c r="G124" i="2"/>
  <c r="G197" i="2"/>
  <c r="G67" i="2"/>
  <c r="G488" i="2"/>
  <c r="G287" i="2"/>
  <c r="G611" i="2"/>
  <c r="G867" i="2"/>
  <c r="G328" i="2"/>
  <c r="G100" i="2"/>
  <c r="G4" i="2"/>
  <c r="G805" i="2"/>
  <c r="G678" i="2"/>
  <c r="G121" i="2"/>
  <c r="G230" i="2"/>
  <c r="G677" i="2"/>
  <c r="G833" i="2"/>
  <c r="G835" i="2"/>
  <c r="G396" i="2"/>
  <c r="G98" i="2"/>
  <c r="G269" i="2"/>
  <c r="G134" i="2"/>
  <c r="G645" i="2"/>
  <c r="G436" i="2"/>
  <c r="G96" i="2"/>
  <c r="G438" i="2"/>
  <c r="G86" i="2"/>
  <c r="G296" i="2"/>
  <c r="G72" i="2"/>
  <c r="G374" i="2"/>
  <c r="G563" i="2"/>
  <c r="G500" i="2"/>
  <c r="G575" i="2"/>
  <c r="G619" i="2"/>
  <c r="G522" i="2"/>
  <c r="G228" i="2"/>
  <c r="G783" i="2"/>
  <c r="G69" i="2"/>
  <c r="G113" i="2"/>
  <c r="G511" i="2"/>
  <c r="G802" i="2"/>
  <c r="G247" i="2"/>
  <c r="G125" i="2"/>
  <c r="G662" i="2"/>
  <c r="G573" i="2"/>
  <c r="G23" i="2"/>
  <c r="G731" i="2"/>
  <c r="G111" i="2"/>
  <c r="G615" i="2"/>
  <c r="G332" i="2"/>
  <c r="G76" i="2"/>
  <c r="G688" i="2"/>
  <c r="G200" i="2"/>
  <c r="G516" i="2"/>
  <c r="G234" i="2"/>
  <c r="G393" i="2"/>
  <c r="G422" i="2"/>
  <c r="G514" i="2"/>
  <c r="G603" i="2"/>
  <c r="G793" i="2"/>
  <c r="G766" i="2"/>
  <c r="G546" i="2"/>
  <c r="G110" i="2"/>
  <c r="G122" i="2"/>
  <c r="G220" i="2"/>
  <c r="G275" i="2"/>
  <c r="G114" i="2"/>
  <c r="G273" i="2"/>
  <c r="G480" i="2"/>
  <c r="G745" i="2"/>
  <c r="G256" i="2"/>
  <c r="G367" i="2"/>
  <c r="G406" i="2"/>
  <c r="G407" i="2"/>
  <c r="G107" i="2"/>
  <c r="G481" i="2"/>
  <c r="G136" i="2"/>
  <c r="G839" i="2"/>
  <c r="G694" i="2"/>
  <c r="G600" i="2"/>
  <c r="G663" i="2"/>
  <c r="G657" i="2"/>
  <c r="G261" i="2"/>
  <c r="G607" i="2"/>
  <c r="G704" i="2"/>
  <c r="G840" i="2"/>
  <c r="G420" i="2"/>
  <c r="G536" i="2"/>
  <c r="G271" i="2"/>
  <c r="G430" i="2"/>
  <c r="G64" i="2"/>
  <c r="G521" i="2"/>
  <c r="G164" i="2"/>
  <c r="G212" i="2"/>
  <c r="G853" i="2"/>
  <c r="G55" i="2"/>
  <c r="G441" i="2"/>
  <c r="G449" i="2"/>
  <c r="G606" i="2"/>
  <c r="G131" i="2"/>
  <c r="G383" i="2"/>
  <c r="G633" i="2"/>
  <c r="G530" i="2"/>
  <c r="G144" i="2"/>
  <c r="G651" i="2"/>
  <c r="G453" i="2"/>
  <c r="G347" i="2"/>
  <c r="G346" i="2"/>
  <c r="G274" i="2"/>
  <c r="G479" i="2"/>
  <c r="G28" i="2"/>
  <c r="G579" i="2"/>
  <c r="G459" i="2"/>
  <c r="G97" i="2"/>
  <c r="G255" i="2"/>
  <c r="G714" i="2"/>
  <c r="G826" i="2"/>
  <c r="G157" i="2"/>
  <c r="G572" i="2"/>
  <c r="G830" i="2"/>
  <c r="G152" i="2"/>
  <c r="G655" i="2"/>
  <c r="G549" i="2"/>
  <c r="G715" i="2"/>
  <c r="G95" i="2"/>
  <c r="G185" i="2"/>
  <c r="G596" i="2"/>
  <c r="G224" i="2"/>
  <c r="G586" i="2"/>
  <c r="G665" i="2"/>
  <c r="G186" i="2"/>
  <c r="G45" i="2"/>
  <c r="G283" i="2"/>
  <c r="G861" i="2"/>
  <c r="G484" i="2"/>
  <c r="G716" i="2"/>
  <c r="G48" i="2"/>
  <c r="G231" i="2"/>
  <c r="G90" i="2"/>
  <c r="G165" i="2"/>
  <c r="G348" i="2"/>
  <c r="G302" i="2"/>
  <c r="G506" i="2"/>
  <c r="G636" i="2"/>
  <c r="G523" i="2"/>
  <c r="G38" i="2"/>
  <c r="G78" i="2"/>
  <c r="G494" i="2"/>
  <c r="G168" i="2"/>
  <c r="G343" i="2"/>
  <c r="G163" i="2"/>
  <c r="G120" i="2"/>
  <c r="G697" i="2"/>
  <c r="G743" i="2"/>
  <c r="G439" i="2"/>
  <c r="G248" i="2"/>
  <c r="G698" i="2"/>
  <c r="G642" i="2"/>
  <c r="G57" i="2"/>
  <c r="G632" i="2"/>
  <c r="G782" i="2"/>
  <c r="G682" i="2"/>
  <c r="G327" i="2"/>
  <c r="G553" i="2"/>
  <c r="G618" i="2"/>
  <c r="G784" i="2"/>
  <c r="G6" i="2"/>
  <c r="G568" i="2"/>
  <c r="G634" i="2"/>
  <c r="G258" i="2"/>
  <c r="G253" i="2"/>
  <c r="G593" i="2"/>
  <c r="G232" i="2"/>
  <c r="G12" i="2"/>
  <c r="G415" i="2"/>
  <c r="G792" i="2"/>
  <c r="G749" i="2"/>
  <c r="G392" i="2"/>
  <c r="G160" i="2"/>
  <c r="G794" i="2"/>
  <c r="G135" i="2"/>
  <c r="G390" i="2"/>
  <c r="G537" i="2"/>
  <c r="G20" i="2"/>
  <c r="G744" i="2"/>
  <c r="G280" i="2"/>
  <c r="G201" i="2"/>
  <c r="G640" i="2"/>
  <c r="G515" i="2"/>
  <c r="G703" i="2"/>
  <c r="G513" i="2"/>
  <c r="G320" i="2"/>
  <c r="G789" i="2"/>
  <c r="G349" i="2"/>
  <c r="G608" i="2"/>
  <c r="G699" i="2"/>
  <c r="G79" i="2"/>
  <c r="G334" i="2"/>
  <c r="G35" i="2"/>
  <c r="G808" i="2"/>
  <c r="G769" i="2"/>
  <c r="G172" i="2"/>
  <c r="G233" i="2"/>
  <c r="G574" i="2"/>
  <c r="G214" i="2"/>
  <c r="G503" i="2"/>
  <c r="G589" i="2"/>
  <c r="G713" i="2"/>
  <c r="G210" i="2"/>
  <c r="G602" i="2"/>
  <c r="G243" i="2"/>
  <c r="G631" i="2"/>
  <c r="G382" i="2"/>
  <c r="G413" i="2"/>
  <c r="G685" i="2"/>
  <c r="G2" i="2"/>
  <c r="G674" i="2"/>
  <c r="G286" i="2"/>
  <c r="G321" i="2"/>
  <c r="G475" i="2"/>
  <c r="G42" i="2"/>
  <c r="G137" i="2"/>
  <c r="G386" i="2"/>
  <c r="G73" i="2"/>
  <c r="G504" i="2"/>
  <c r="G821" i="2"/>
  <c r="G387" i="2"/>
  <c r="G281" i="2"/>
  <c r="G768" i="2"/>
  <c r="G3" i="2"/>
  <c r="G37" i="2"/>
  <c r="G43" i="2"/>
  <c r="G270" i="2"/>
  <c r="G209" i="2"/>
  <c r="G238" i="2"/>
  <c r="G693" i="2"/>
  <c r="G203" i="2"/>
  <c r="G667" i="2"/>
  <c r="G859" i="2"/>
  <c r="G5" i="2"/>
  <c r="G293" i="2"/>
  <c r="G338" i="2"/>
  <c r="G558" i="2"/>
  <c r="G560" i="2"/>
  <c r="G592" i="2"/>
  <c r="G767" i="2"/>
  <c r="G170" i="2"/>
  <c r="G177" i="2"/>
  <c r="G736" i="2"/>
  <c r="G673" i="2"/>
  <c r="G527" i="2"/>
  <c r="G519" i="2"/>
  <c r="G801" i="2"/>
  <c r="G118" i="2"/>
  <c r="G763" i="2"/>
  <c r="G403" i="2"/>
  <c r="G463" i="2"/>
  <c r="G598" i="2"/>
  <c r="G846" i="2"/>
  <c r="G30" i="2"/>
  <c r="G219" i="2"/>
  <c r="G818" i="2"/>
  <c r="G676" i="2"/>
  <c r="G437" i="2"/>
  <c r="G812" i="2"/>
  <c r="G414" i="2"/>
  <c r="G490" i="2"/>
  <c r="G126" i="2"/>
  <c r="G576" i="2"/>
  <c r="G590" i="2"/>
  <c r="G683" i="2"/>
  <c r="G26" i="2"/>
  <c r="G289" i="2"/>
  <c r="G369" i="2"/>
  <c r="G816" i="2"/>
  <c r="G483" i="2"/>
  <c r="G810" i="2"/>
  <c r="G512" i="2"/>
  <c r="G344" i="2"/>
  <c r="G179" i="2"/>
  <c r="G56" i="2"/>
  <c r="G291" i="2"/>
  <c r="G458" i="2"/>
  <c r="G356" i="2"/>
  <c r="G357" i="2"/>
  <c r="G708" i="2"/>
  <c r="G194" i="2"/>
  <c r="G265" i="2"/>
  <c r="G584" i="2"/>
  <c r="G133" i="2"/>
  <c r="G841" i="2"/>
  <c r="G755" i="2"/>
  <c r="G50" i="2"/>
  <c r="G24" i="2"/>
  <c r="G761" i="2"/>
  <c r="G335" i="2"/>
  <c r="G650" i="2"/>
  <c r="G710" i="2"/>
  <c r="G652" i="2"/>
  <c r="G311" i="2"/>
  <c r="G737" i="2"/>
  <c r="G290" i="2"/>
  <c r="G554" i="2"/>
  <c r="G92" i="2"/>
  <c r="G241" i="2"/>
  <c r="G440" i="2"/>
  <c r="G578" i="2"/>
  <c r="G508" i="2"/>
  <c r="G104" i="2"/>
  <c r="G547" i="2"/>
  <c r="G679" i="2"/>
  <c r="G460" i="2"/>
  <c r="G119" i="2"/>
  <c r="G750" i="2"/>
  <c r="G809" i="2"/>
  <c r="G775" i="2"/>
  <c r="G707" i="2"/>
  <c r="G244" i="2"/>
  <c r="G202" i="2"/>
  <c r="G171" i="2"/>
  <c r="G709" i="2"/>
  <c r="G432" i="2"/>
  <c r="G419" i="2"/>
  <c r="G485" i="2"/>
  <c r="G70" i="2"/>
  <c r="G71" i="2"/>
  <c r="G117" i="2"/>
  <c r="G193" i="2"/>
  <c r="G74" i="2"/>
  <c r="G358" i="2"/>
  <c r="G790" i="2"/>
  <c r="G196" i="2"/>
  <c r="G613" i="2"/>
  <c r="G721" i="2"/>
  <c r="G191" i="2"/>
  <c r="G394" i="2"/>
  <c r="G381" i="2"/>
  <c r="G845" i="2"/>
  <c r="G467" i="2"/>
  <c r="G474" i="2"/>
  <c r="G570" i="2"/>
  <c r="G756" i="2"/>
  <c r="G669" i="2"/>
  <c r="G431" i="2"/>
  <c r="G720" i="2"/>
  <c r="G555" i="2"/>
  <c r="G800" i="2"/>
  <c r="G543" i="2"/>
  <c r="G305" i="2"/>
  <c r="G856" i="2"/>
  <c r="G811" i="2"/>
  <c r="G103" i="2"/>
  <c r="G764" i="2"/>
  <c r="G323" i="2"/>
  <c r="G31" i="2"/>
  <c r="G444" i="2"/>
  <c r="G339" i="2"/>
  <c r="G649" i="2"/>
  <c r="G581" i="2"/>
  <c r="G384" i="2"/>
  <c r="G848" i="2"/>
  <c r="G52" i="2"/>
  <c r="G207" i="2"/>
  <c r="G139" i="2"/>
  <c r="G161" i="2"/>
  <c r="G310" i="2"/>
  <c r="G312" i="2"/>
  <c r="G666" i="2"/>
  <c r="G668" i="2"/>
  <c r="G433" i="2"/>
  <c r="G786" i="2"/>
  <c r="G140" i="2"/>
  <c r="G151" i="2"/>
  <c r="G259" i="2"/>
  <c r="G455" i="2"/>
  <c r="G60" i="2"/>
  <c r="G340" i="2"/>
  <c r="G329" i="2"/>
  <c r="G604" i="2"/>
  <c r="G803" i="2"/>
  <c r="G850" i="2"/>
  <c r="G51" i="2"/>
  <c r="G411" i="2"/>
  <c r="G477" i="2"/>
  <c r="G211" i="2"/>
  <c r="G405" i="2"/>
  <c r="G696" i="2"/>
  <c r="G199" i="2"/>
  <c r="G577" i="2"/>
  <c r="G33" i="2"/>
  <c r="G726" i="2"/>
  <c r="G591" i="2"/>
  <c r="G34" i="2"/>
  <c r="G465" i="2"/>
  <c r="G630" i="2"/>
  <c r="G181" i="2"/>
  <c r="G260" i="2"/>
  <c r="G862" i="2"/>
  <c r="G489" i="2"/>
  <c r="G452" i="2"/>
  <c r="G32" i="2"/>
  <c r="G491" i="2"/>
  <c r="G106" i="2"/>
  <c r="G368" i="2"/>
  <c r="G145" i="2"/>
  <c r="G77" i="2"/>
  <c r="G442" i="2"/>
  <c r="G317" i="2"/>
  <c r="G741" i="2"/>
  <c r="G412" i="2"/>
  <c r="G847" i="2"/>
  <c r="G635" i="2"/>
  <c r="G294" i="2"/>
  <c r="G351" i="2"/>
  <c r="G542" i="2"/>
  <c r="G47" i="2"/>
  <c r="G813" i="2"/>
  <c r="G257" i="2"/>
  <c r="G222" i="2"/>
  <c r="G819" i="2"/>
  <c r="G138" i="2"/>
  <c r="G538" i="2"/>
  <c r="G807" i="2"/>
  <c r="G791" i="2"/>
  <c r="G141" i="2"/>
  <c r="G87" i="2"/>
  <c r="G621" i="2"/>
  <c r="G330" i="2"/>
  <c r="G331" i="2"/>
  <c r="G84" i="2"/>
  <c r="G215" i="2"/>
  <c r="G298" i="2"/>
  <c r="G571" i="2"/>
  <c r="G843" i="2"/>
  <c r="G569" i="2"/>
  <c r="G658" i="2"/>
  <c r="G740" i="2"/>
  <c r="G324" i="2"/>
  <c r="G272" i="2"/>
  <c r="G318" i="2"/>
  <c r="G41" i="2"/>
  <c r="G686" i="2"/>
  <c r="G146" i="2"/>
  <c r="G814" i="2"/>
  <c r="G176" i="2"/>
  <c r="G27" i="2"/>
  <c r="G371" i="2"/>
  <c r="G718" i="2"/>
  <c r="G691" i="2"/>
  <c r="G620" i="2"/>
  <c r="G425" i="2"/>
  <c r="G788" i="2"/>
  <c r="G279" i="2"/>
  <c r="G594" i="2"/>
  <c r="G409" i="2"/>
  <c r="G342" i="2"/>
  <c r="G395" i="2"/>
  <c r="G263" i="2"/>
  <c r="G776" i="2"/>
  <c r="G240" i="2"/>
  <c r="G544" i="2"/>
  <c r="G195" i="2"/>
  <c r="G66" i="2"/>
  <c r="G557" i="2"/>
  <c r="G426" i="2"/>
  <c r="G556" i="2"/>
  <c r="G268" i="2"/>
  <c r="G561" i="2"/>
  <c r="G178" i="2"/>
  <c r="G605" i="2"/>
  <c r="G612" i="2"/>
  <c r="G127" i="2"/>
  <c r="G866" i="2"/>
  <c r="G502" i="2"/>
  <c r="G550" i="2"/>
  <c r="G19" i="2"/>
  <c r="G625" i="2"/>
  <c r="G254" i="2"/>
  <c r="G94" i="2"/>
  <c r="G112" i="2"/>
  <c r="G497" i="2"/>
  <c r="G166" i="2"/>
  <c r="G448" i="2"/>
  <c r="G451" i="2"/>
  <c r="G435" i="2"/>
  <c r="G796" i="2"/>
  <c r="G798" i="2"/>
  <c r="G173" i="2"/>
  <c r="G59" i="2"/>
  <c r="G747" i="2"/>
  <c r="G751" i="2"/>
  <c r="G684" i="2"/>
  <c r="G870" i="2"/>
  <c r="G869" i="2"/>
  <c r="G871" i="2"/>
  <c r="G872" i="2"/>
  <c r="G873" i="2"/>
  <c r="G874" i="2"/>
  <c r="G875" i="2"/>
  <c r="G876" i="2"/>
  <c r="G877" i="2"/>
  <c r="G880" i="2"/>
  <c r="G881" i="2"/>
  <c r="G884" i="2"/>
  <c r="G885" i="2"/>
  <c r="G882" i="2"/>
  <c r="G886" i="2"/>
  <c r="G890" i="2"/>
  <c r="G891" i="2"/>
  <c r="G892" i="2"/>
  <c r="G895" i="2"/>
  <c r="G898" i="2"/>
  <c r="G899" i="2"/>
  <c r="G900" i="2"/>
  <c r="G901" i="2"/>
  <c r="G904" i="2"/>
  <c r="G905" i="2"/>
  <c r="G906" i="2"/>
  <c r="G908" i="2"/>
  <c r="G909" i="2"/>
  <c r="G910" i="2"/>
  <c r="G911" i="2"/>
  <c r="G913" i="2"/>
  <c r="G915" i="2"/>
  <c r="G916" i="2"/>
  <c r="G919" i="2"/>
  <c r="G920" i="2"/>
  <c r="G925" i="2"/>
  <c r="G926" i="2"/>
  <c r="G927" i="2"/>
  <c r="G931" i="2"/>
  <c r="G938" i="2"/>
  <c r="G939" i="2"/>
  <c r="G941" i="2"/>
  <c r="G940" i="2"/>
  <c r="G943" i="2"/>
  <c r="G945" i="2"/>
  <c r="G944" i="2"/>
  <c r="G946" i="2"/>
  <c r="G949" i="2"/>
  <c r="G953" i="2"/>
  <c r="G956" i="2"/>
  <c r="G957" i="2"/>
  <c r="G959" i="2"/>
  <c r="G958" i="2"/>
  <c r="G970" i="2"/>
  <c r="G963" i="2"/>
  <c r="G971" i="2"/>
  <c r="G967" i="2"/>
  <c r="G972" i="2"/>
  <c r="G968" i="2"/>
  <c r="G969" i="2"/>
  <c r="G962" i="2"/>
  <c r="G966" i="2"/>
  <c r="G964" i="2"/>
  <c r="G976" i="2"/>
  <c r="G974" i="2"/>
  <c r="G977" i="2"/>
  <c r="G979" i="2"/>
  <c r="G980" i="2"/>
  <c r="G984" i="2"/>
  <c r="G985" i="2"/>
  <c r="G986" i="2"/>
  <c r="G987" i="2"/>
  <c r="G988" i="2"/>
  <c r="G991" i="2"/>
  <c r="G990" i="2"/>
  <c r="G992" i="2"/>
  <c r="G993" i="2"/>
  <c r="G994" i="2"/>
  <c r="G996" i="2"/>
  <c r="G995" i="2"/>
  <c r="G1001" i="2"/>
  <c r="G1002" i="2"/>
  <c r="G1007" i="2"/>
  <c r="G1008" i="2"/>
  <c r="G1009" i="2"/>
  <c r="G1011" i="2"/>
  <c r="G1013" i="2"/>
  <c r="G1015" i="2"/>
  <c r="G1020" i="2"/>
  <c r="G1021" i="2"/>
  <c r="G1022" i="2"/>
  <c r="G1023" i="2"/>
  <c r="G1025" i="2"/>
  <c r="G1029" i="2"/>
  <c r="G1031" i="2"/>
  <c r="G1030" i="2"/>
  <c r="G1032" i="2"/>
  <c r="G1033" i="2"/>
  <c r="G1034" i="2"/>
  <c r="G1035" i="2"/>
  <c r="G1038" i="2"/>
  <c r="G1039" i="2"/>
  <c r="G1037" i="2"/>
  <c r="G1036" i="2"/>
  <c r="G1042" i="2"/>
  <c r="G1044" i="2"/>
  <c r="G1048" i="2"/>
  <c r="G1049" i="2"/>
  <c r="G1050" i="2"/>
  <c r="G1057" i="2"/>
  <c r="G1062" i="2"/>
  <c r="G1056" i="2"/>
  <c r="G1064" i="2"/>
  <c r="G1063" i="2"/>
  <c r="G1061" i="2"/>
  <c r="G1054" i="2"/>
  <c r="G1055" i="2"/>
  <c r="G1058" i="2"/>
  <c r="G1065" i="2"/>
  <c r="G1066" i="2"/>
  <c r="G1067" i="2"/>
  <c r="G1069" i="2"/>
  <c r="G1072" i="2"/>
  <c r="G1073" i="2"/>
  <c r="G1074" i="2"/>
  <c r="G1079" i="2"/>
  <c r="G1081" i="2"/>
  <c r="G1082" i="2"/>
  <c r="G1083" i="2"/>
  <c r="G1084" i="2"/>
  <c r="G1086" i="2"/>
  <c r="G1085" i="2"/>
  <c r="G1088" i="2"/>
  <c r="G1089" i="2"/>
  <c r="G1090" i="2"/>
  <c r="G1091" i="2"/>
  <c r="G1093" i="2"/>
  <c r="G1094" i="2"/>
  <c r="G1095" i="2"/>
  <c r="G1099" i="2"/>
  <c r="G1100" i="2"/>
  <c r="G1103" i="2"/>
  <c r="G1104" i="2"/>
  <c r="G1105" i="2"/>
  <c r="G1106" i="2"/>
  <c r="G1107" i="2"/>
  <c r="G1108" i="2"/>
  <c r="G1109" i="2"/>
  <c r="G1111" i="2"/>
  <c r="G1112" i="2"/>
  <c r="G1116" i="2"/>
  <c r="G1118" i="2"/>
  <c r="G1123" i="2"/>
  <c r="G1120" i="2"/>
  <c r="G1121" i="2"/>
  <c r="G1127" i="2"/>
  <c r="G1119" i="2"/>
  <c r="G1124" i="2"/>
  <c r="G1128" i="2"/>
  <c r="G1122" i="2"/>
  <c r="G1138" i="2"/>
  <c r="G1143" i="2"/>
  <c r="G1147" i="2"/>
  <c r="G1149" i="2"/>
  <c r="G1150" i="2"/>
  <c r="G1151" i="2"/>
  <c r="G1152" i="2"/>
  <c r="G1153" i="2"/>
  <c r="G1154" i="2"/>
  <c r="G1156" i="2"/>
  <c r="G1158" i="2"/>
  <c r="G1157" i="2"/>
  <c r="G1159" i="2"/>
  <c r="G1161" i="2"/>
  <c r="G1162" i="2"/>
  <c r="G1164" i="2"/>
  <c r="G1165" i="2"/>
  <c r="G1166" i="2"/>
  <c r="G1168" i="2"/>
  <c r="G1169" i="2"/>
  <c r="G1171" i="2"/>
  <c r="G1172" i="2"/>
  <c r="G1173" i="2"/>
  <c r="G1174" i="2"/>
  <c r="G1175" i="2"/>
  <c r="G1177" i="2"/>
  <c r="G1178" i="2"/>
  <c r="G1179" i="2"/>
  <c r="G1180" i="2"/>
  <c r="G1182" i="2"/>
  <c r="G1184" i="2"/>
  <c r="G1191" i="2"/>
  <c r="G1192" i="2"/>
  <c r="G1193" i="2"/>
  <c r="G1194" i="2"/>
  <c r="G1198" i="2"/>
  <c r="G1197" i="2"/>
  <c r="G1195" i="2"/>
  <c r="G1199" i="2"/>
  <c r="G1196" i="2"/>
  <c r="G1200" i="2"/>
  <c r="G1203" i="2"/>
  <c r="G1204" i="2"/>
  <c r="G1206" i="2"/>
  <c r="G1207" i="2"/>
  <c r="G1209" i="2"/>
  <c r="G1210" i="2"/>
  <c r="G1211" i="2"/>
  <c r="G1212" i="2"/>
  <c r="G1213" i="2"/>
  <c r="G1216" i="2"/>
  <c r="G1217" i="2"/>
  <c r="G1220" i="2"/>
  <c r="G1225" i="2"/>
  <c r="G1228" i="2"/>
  <c r="G1230" i="2"/>
  <c r="G1231" i="2"/>
  <c r="G1234" i="2"/>
  <c r="G1236" i="2"/>
  <c r="G1239" i="2"/>
  <c r="G1242" i="2"/>
  <c r="G1240" i="2"/>
  <c r="G1237" i="2"/>
  <c r="G1247" i="2"/>
  <c r="G1243" i="2"/>
  <c r="G1238" i="2"/>
  <c r="G1248" i="2"/>
  <c r="G1245" i="2"/>
  <c r="G1246" i="2"/>
  <c r="G1252" i="2"/>
  <c r="G1251" i="2"/>
  <c r="G1253" i="2"/>
  <c r="G1254" i="2"/>
  <c r="G1256" i="2"/>
  <c r="G1257" i="2"/>
  <c r="G1259" i="2"/>
  <c r="G1258" i="2"/>
  <c r="G1266" i="2"/>
  <c r="G1267" i="2"/>
  <c r="G1268" i="2"/>
  <c r="G1269" i="2"/>
  <c r="G1273" i="2"/>
  <c r="G1271" i="2"/>
  <c r="G1272" i="2"/>
  <c r="G1274" i="2"/>
  <c r="G1275" i="2"/>
  <c r="G1276" i="2"/>
  <c r="G1277" i="2"/>
  <c r="G1278" i="2"/>
  <c r="G1280" i="2"/>
  <c r="G1270" i="2"/>
  <c r="G262" i="2"/>
  <c r="G493" i="2"/>
  <c r="G364" i="2"/>
  <c r="G363" i="2"/>
  <c r="G585" i="2"/>
  <c r="J15" i="2"/>
  <c r="J27" i="2" s="1" a="1"/>
  <c r="J27" i="2" s="1"/>
  <c r="J23" i="2"/>
  <c r="J22" i="2"/>
  <c r="J21" i="2"/>
  <c r="J20" i="2"/>
  <c r="J19" i="2"/>
  <c r="J18" i="2"/>
  <c r="J16" i="2"/>
  <c r="G188" i="2"/>
  <c r="G178" i="3"/>
  <c r="G179" i="3"/>
  <c r="G180" i="3"/>
  <c r="G181" i="3"/>
  <c r="G182" i="3"/>
  <c r="G183" i="3"/>
  <c r="G184" i="3"/>
  <c r="G185" i="3"/>
  <c r="G186" i="3"/>
  <c r="G187" i="3"/>
  <c r="G188" i="3"/>
  <c r="G189" i="3"/>
  <c r="G190" i="3"/>
  <c r="G191" i="3"/>
  <c r="G192" i="3"/>
  <c r="G193" i="3"/>
  <c r="G194" i="3"/>
  <c r="G195" i="3"/>
  <c r="G196" i="3"/>
  <c r="G197" i="3"/>
  <c r="G198" i="3"/>
  <c r="G199" i="3"/>
  <c r="G200" i="3"/>
  <c r="G201" i="3"/>
  <c r="G202" i="3"/>
  <c r="F3" i="3" a="1"/>
  <c r="G29" i="2"/>
  <c r="G36" i="2"/>
  <c r="G711" i="2"/>
  <c r="G359" i="2"/>
  <c r="D170" i="1"/>
  <c r="C162" i="1"/>
  <c r="C170" i="1"/>
  <c r="J5" i="2"/>
  <c r="J19" i="5"/>
  <c r="N19" i="5"/>
  <c r="L19" i="5"/>
  <c r="G176" i="3"/>
  <c r="G172" i="3"/>
  <c r="G173" i="3"/>
  <c r="G177" i="3"/>
  <c r="G174" i="3"/>
  <c r="G175" i="3"/>
  <c r="F24" i="4"/>
  <c r="F51" i="4"/>
  <c r="F43" i="4"/>
  <c r="F35" i="4"/>
  <c r="F31" i="4"/>
  <c r="F81" i="4"/>
  <c r="F61" i="4"/>
  <c r="F84" i="4"/>
  <c r="F80" i="4"/>
  <c r="F76" i="4"/>
  <c r="F72" i="4"/>
  <c r="F68" i="4"/>
  <c r="F64" i="4"/>
  <c r="F60" i="4"/>
  <c r="F56" i="4"/>
  <c r="F20" i="4"/>
  <c r="F47" i="4"/>
  <c r="F39" i="4"/>
  <c r="F27" i="4"/>
  <c r="F73" i="4"/>
  <c r="F69" i="4"/>
  <c r="F57" i="4"/>
  <c r="F23" i="4"/>
  <c r="F19" i="4"/>
  <c r="F46" i="4"/>
  <c r="F42" i="4"/>
  <c r="F30" i="4"/>
  <c r="F22" i="4"/>
  <c r="F18" i="4"/>
  <c r="F49" i="4"/>
  <c r="F45" i="4"/>
  <c r="F41" i="4"/>
  <c r="F37" i="4"/>
  <c r="F33" i="4"/>
  <c r="F29" i="4"/>
  <c r="F83" i="4"/>
  <c r="F79" i="4"/>
  <c r="F75" i="4"/>
  <c r="F71" i="4"/>
  <c r="F67" i="4"/>
  <c r="F63" i="4"/>
  <c r="F59" i="4"/>
  <c r="F55" i="4"/>
  <c r="F77" i="4"/>
  <c r="F65" i="4"/>
  <c r="F53" i="4"/>
  <c r="F50" i="4"/>
  <c r="F38" i="4"/>
  <c r="F34" i="4"/>
  <c r="F26" i="4"/>
  <c r="F25" i="4"/>
  <c r="F21" i="4"/>
  <c r="F52" i="4"/>
  <c r="F48" i="4"/>
  <c r="F44" i="4"/>
  <c r="F40" i="4"/>
  <c r="F36" i="4"/>
  <c r="F32" i="4"/>
  <c r="F28" i="4"/>
  <c r="F82" i="4"/>
  <c r="F78" i="4"/>
  <c r="F74" i="4"/>
  <c r="F70" i="4"/>
  <c r="F66" i="4"/>
  <c r="F62" i="4"/>
  <c r="F58" i="4"/>
  <c r="F54" i="4"/>
  <c r="D162" i="1"/>
  <c r="F4" i="4"/>
  <c r="F5" i="4"/>
  <c r="F6" i="4"/>
  <c r="F7" i="4"/>
  <c r="F8" i="4"/>
  <c r="F9" i="4"/>
  <c r="F10" i="4"/>
  <c r="F11" i="4"/>
  <c r="F12" i="4"/>
  <c r="F13" i="4"/>
  <c r="F14" i="4"/>
  <c r="F15" i="4"/>
  <c r="F16" i="4"/>
  <c r="F17" i="4"/>
  <c r="C106" i="1" l="1"/>
  <c r="C73" i="1"/>
  <c r="F58" i="2"/>
  <c r="F1019" i="2"/>
  <c r="F476" i="2"/>
  <c r="F353" i="2"/>
  <c r="D147" i="1" s="1"/>
  <c r="F482" i="2"/>
  <c r="F1176" i="2"/>
  <c r="F552" i="2"/>
  <c r="F319" i="2"/>
  <c r="F221" i="2"/>
  <c r="F206" i="2"/>
  <c r="F352" i="2"/>
  <c r="F266" i="2"/>
  <c r="F123" i="2"/>
  <c r="F213" i="2"/>
  <c r="F719" i="2"/>
  <c r="D124" i="1" s="1"/>
  <c r="F771" i="2"/>
  <c r="F742" i="2"/>
  <c r="F1208" i="2"/>
  <c r="F13" i="2"/>
  <c r="F464" i="2"/>
  <c r="F825" i="2"/>
  <c r="F1218" i="2"/>
  <c r="F399" i="2"/>
  <c r="F923" i="2"/>
  <c r="F61" i="2"/>
  <c r="F21" i="2"/>
  <c r="F285" i="2"/>
  <c r="F638" i="2"/>
  <c r="C116" i="1"/>
  <c r="C72" i="1"/>
  <c r="C156" i="1"/>
  <c r="C95" i="1"/>
  <c r="C147" i="1"/>
  <c r="C124" i="1"/>
  <c r="C74" i="1"/>
  <c r="C154" i="1"/>
  <c r="C105" i="1"/>
  <c r="F235" i="2"/>
  <c r="F147" i="2"/>
  <c r="F1010" i="2"/>
  <c r="F1045" i="2"/>
  <c r="F770" i="2"/>
  <c r="F1130" i="2"/>
  <c r="D92" i="1" s="1"/>
  <c r="F597" i="2"/>
  <c r="F583" i="2"/>
  <c r="F864" i="2"/>
  <c r="G170" i="3"/>
  <c r="G171" i="3"/>
  <c r="F754" i="2"/>
  <c r="F15" i="2"/>
  <c r="F559" i="2"/>
  <c r="F954" i="2"/>
  <c r="F760" i="2"/>
  <c r="C41" i="1"/>
  <c r="F251" i="2"/>
  <c r="F624" i="2"/>
  <c r="F365" i="2"/>
  <c r="F1068" i="2"/>
  <c r="F1190" i="2"/>
  <c r="F337" i="2"/>
  <c r="F623" i="2"/>
  <c r="F863" i="2"/>
  <c r="F470" i="2"/>
  <c r="F398" i="2"/>
  <c r="F325" i="2"/>
  <c r="F443" i="2"/>
  <c r="F89" i="2"/>
  <c r="F355" i="2"/>
  <c r="F797" i="2"/>
  <c r="F1183" i="2"/>
  <c r="F1170" i="2"/>
  <c r="D72" i="6"/>
  <c r="F1070" i="2"/>
  <c r="F10" i="2"/>
  <c r="F820" i="2"/>
  <c r="F14" i="2"/>
  <c r="F1071" i="2"/>
  <c r="F242" i="2"/>
  <c r="F252" i="2"/>
  <c r="F7" i="2"/>
  <c r="F1167" i="2"/>
  <c r="F510" i="2"/>
  <c r="F878" i="2"/>
  <c r="F300" i="2"/>
  <c r="F1229" i="2"/>
  <c r="F1110" i="2"/>
  <c r="F478" i="2"/>
  <c r="F897" i="2"/>
  <c r="F659" i="2"/>
  <c r="F610" i="2"/>
  <c r="F108" i="2"/>
  <c r="F637" i="2"/>
  <c r="F532" i="2"/>
  <c r="F428" i="2"/>
  <c r="F1250" i="2"/>
  <c r="F509" i="2"/>
  <c r="F753" i="2"/>
  <c r="F952" i="2"/>
  <c r="F824" i="2"/>
  <c r="F1028" i="2"/>
  <c r="F322" i="2"/>
  <c r="F551" i="2"/>
  <c r="C65" i="1"/>
  <c r="C61" i="1"/>
  <c r="F1186" i="2"/>
  <c r="F1185" i="2"/>
  <c r="C35" i="1"/>
  <c r="C29" i="1"/>
  <c r="C62" i="1"/>
  <c r="F350" i="2"/>
  <c r="F680" i="2"/>
  <c r="F101" i="2"/>
  <c r="F1226" i="2"/>
  <c r="F757" i="2"/>
  <c r="F397" i="2"/>
  <c r="F806" i="2"/>
  <c r="F857" i="2"/>
  <c r="F1145" i="2"/>
  <c r="F115" i="2"/>
  <c r="F1026" i="2"/>
  <c r="F63" i="2"/>
  <c r="C58" i="1"/>
  <c r="C37" i="1"/>
  <c r="C6" i="1"/>
  <c r="F9" i="2"/>
  <c r="F1223" i="2"/>
  <c r="F1053" i="2"/>
  <c r="F727" i="2"/>
  <c r="F245" i="2"/>
  <c r="F689" i="2"/>
  <c r="F627" i="2"/>
  <c r="C27" i="1"/>
  <c r="C57" i="1"/>
  <c r="C45" i="1"/>
  <c r="C36" i="1"/>
  <c r="C33" i="1"/>
  <c r="F1097" i="2"/>
  <c r="F815" i="2"/>
  <c r="F46" i="2"/>
  <c r="F1041" i="2"/>
  <c r="F306" i="2"/>
  <c r="F1027" i="2"/>
  <c r="F1205" i="2"/>
  <c r="F1101" i="2"/>
  <c r="F903" i="2"/>
  <c r="F795" i="2"/>
  <c r="F717" i="2"/>
  <c r="F942" i="2"/>
  <c r="F1139" i="2"/>
  <c r="F501" i="2"/>
  <c r="F1129" i="2"/>
  <c r="F466" i="2"/>
  <c r="F1040" i="2"/>
  <c r="F427" i="2"/>
  <c r="F1187" i="2"/>
  <c r="F879" i="2"/>
  <c r="F239" i="2"/>
  <c r="F472" i="2"/>
  <c r="F1163" i="2"/>
  <c r="F609" i="2"/>
  <c r="F380" i="2"/>
  <c r="F690" i="2"/>
  <c r="F333" i="2"/>
  <c r="F1132" i="2"/>
  <c r="F660" i="2"/>
  <c r="C51" i="1"/>
  <c r="C9" i="1"/>
  <c r="F838" i="2"/>
  <c r="F116" i="2"/>
  <c r="F175" i="2"/>
  <c r="F1146" i="2"/>
  <c r="F336" i="2"/>
  <c r="F1233" i="2"/>
  <c r="F1155" i="2"/>
  <c r="F1087" i="2"/>
  <c r="F1249" i="2"/>
  <c r="F1092" i="2"/>
  <c r="D22" i="1" s="1"/>
  <c r="F1279" i="2"/>
  <c r="C21" i="1"/>
  <c r="C5" i="1"/>
  <c r="C59" i="1"/>
  <c r="C8" i="1"/>
  <c r="C3" i="1"/>
  <c r="F937" i="2"/>
  <c r="F468" i="2"/>
  <c r="F250" i="2"/>
  <c r="F40" i="2"/>
  <c r="F912" i="2"/>
  <c r="F341" i="2"/>
  <c r="F1255" i="2"/>
  <c r="F1181" i="2"/>
  <c r="F860" i="2"/>
  <c r="F765" i="2"/>
  <c r="F507" i="2"/>
  <c r="F284" i="2"/>
  <c r="F735" i="2"/>
  <c r="F917" i="2"/>
  <c r="F705" i="2"/>
  <c r="F580" i="2"/>
  <c r="F787" i="2"/>
  <c r="F1160" i="2"/>
  <c r="D81" i="6"/>
  <c r="D80" i="6"/>
  <c r="D79" i="6"/>
  <c r="D78" i="6"/>
  <c r="D77" i="6"/>
  <c r="D76" i="6"/>
  <c r="D75" i="6"/>
  <c r="D74" i="6"/>
  <c r="D73" i="6"/>
  <c r="D71" i="6"/>
  <c r="D70" i="6"/>
  <c r="D69" i="6"/>
  <c r="D68" i="6"/>
  <c r="D67" i="6"/>
  <c r="D82" i="6"/>
  <c r="D66" i="6"/>
  <c r="D65" i="6"/>
  <c r="D64" i="6"/>
  <c r="D63" i="6"/>
  <c r="D62" i="6"/>
  <c r="D61" i="6"/>
  <c r="D60" i="6"/>
  <c r="D59" i="6"/>
  <c r="D58" i="6"/>
  <c r="D57" i="6"/>
  <c r="D56" i="6"/>
  <c r="D55" i="6"/>
  <c r="D83" i="6"/>
  <c r="D54" i="6"/>
  <c r="D53" i="6"/>
  <c r="D52" i="6"/>
  <c r="D51" i="6"/>
  <c r="D50" i="6"/>
  <c r="D49" i="6"/>
  <c r="D48" i="6"/>
  <c r="D47" i="6"/>
  <c r="D46" i="6"/>
  <c r="D45" i="6"/>
  <c r="D43" i="6"/>
  <c r="D44" i="6"/>
  <c r="D42" i="6"/>
  <c r="D41" i="6"/>
  <c r="D40" i="6"/>
  <c r="D39" i="6"/>
  <c r="D38" i="6"/>
  <c r="D37" i="6"/>
  <c r="D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D11" i="6"/>
  <c r="D10" i="6"/>
  <c r="D9" i="6"/>
  <c r="D6" i="6"/>
  <c r="D5" i="6"/>
  <c r="D8" i="6"/>
  <c r="D4" i="6"/>
  <c r="D7" i="6"/>
  <c r="D3" i="6"/>
  <c r="D2" i="6"/>
  <c r="F190" i="2"/>
  <c r="F1140" i="2"/>
  <c r="F366" i="2"/>
  <c r="F785" i="2"/>
  <c r="F934" i="2"/>
  <c r="F424" i="2"/>
  <c r="F447" i="2"/>
  <c r="F950" i="2"/>
  <c r="F1244" i="2"/>
  <c r="F1006" i="2"/>
  <c r="F192" i="2"/>
  <c r="F189" i="2"/>
  <c r="F517" i="2"/>
  <c r="F1227" i="2"/>
  <c r="F647" i="2"/>
  <c r="F18" i="2"/>
  <c r="F932" i="2"/>
  <c r="F922" i="2"/>
  <c r="F469" i="2"/>
  <c r="F16" i="2"/>
  <c r="F180" i="2"/>
  <c r="F639" i="2"/>
  <c r="F1136" i="2"/>
  <c r="F418" i="2"/>
  <c r="F282" i="2"/>
  <c r="F82" i="2"/>
  <c r="F445" i="2"/>
  <c r="F921" i="2"/>
  <c r="F1113" i="2"/>
  <c r="F1005" i="2"/>
  <c r="F701" i="2"/>
  <c r="F389" i="2"/>
  <c r="F1137" i="2"/>
  <c r="F646" i="2"/>
  <c r="F935" i="2"/>
  <c r="F423" i="2"/>
  <c r="F446" i="2"/>
  <c r="F951" i="2"/>
  <c r="F661" i="2"/>
  <c r="F1004" i="2"/>
  <c r="F700" i="2"/>
  <c r="C100" i="1"/>
  <c r="C120" i="1"/>
  <c r="C130" i="1"/>
  <c r="D84" i="1"/>
  <c r="C99" i="1"/>
  <c r="C40" i="1"/>
  <c r="C110" i="1"/>
  <c r="C20" i="1"/>
  <c r="C23" i="1"/>
  <c r="C47" i="1"/>
  <c r="D83" i="1"/>
  <c r="D121" i="1"/>
  <c r="C149" i="1"/>
  <c r="C111" i="1"/>
  <c r="C53" i="1"/>
  <c r="C117" i="1"/>
  <c r="C32" i="1"/>
  <c r="D157" i="1"/>
  <c r="D149" i="1"/>
  <c r="C28" i="1"/>
  <c r="C142" i="1"/>
  <c r="C22" i="1"/>
  <c r="C44" i="1"/>
  <c r="C83" i="1"/>
  <c r="C92" i="1"/>
  <c r="C155" i="1"/>
  <c r="C121" i="1"/>
  <c r="C50" i="1"/>
  <c r="C80" i="1"/>
  <c r="C19" i="1"/>
  <c r="C157" i="1"/>
  <c r="C153" i="1"/>
  <c r="C108" i="1"/>
  <c r="C84" i="1"/>
  <c r="C141" i="1"/>
  <c r="C85" i="1"/>
  <c r="G169" i="3"/>
  <c r="G164" i="3"/>
  <c r="G161" i="3"/>
  <c r="G156" i="3"/>
  <c r="G168" i="3"/>
  <c r="G167" i="3"/>
  <c r="G163" i="3"/>
  <c r="G166" i="3"/>
  <c r="G159" i="3"/>
  <c r="G162" i="3"/>
  <c r="G165" i="3"/>
  <c r="G157" i="3"/>
  <c r="G160" i="3"/>
  <c r="G158" i="3"/>
  <c r="G155" i="3"/>
  <c r="G151" i="3"/>
  <c r="G150" i="3"/>
  <c r="G152" i="3"/>
  <c r="G149" i="3"/>
  <c r="G148" i="3"/>
  <c r="G153" i="3"/>
  <c r="G154" i="3"/>
  <c r="G147" i="3"/>
  <c r="G142" i="3"/>
  <c r="G145" i="3"/>
  <c r="G146" i="3"/>
  <c r="G143" i="3"/>
  <c r="G144" i="3"/>
  <c r="G130" i="3"/>
  <c r="G140" i="3"/>
  <c r="G133" i="3"/>
  <c r="G141" i="3"/>
  <c r="G131" i="3"/>
  <c r="G139" i="3"/>
  <c r="G137" i="3"/>
  <c r="G138" i="3"/>
  <c r="G134" i="3"/>
  <c r="G135" i="3"/>
  <c r="G132" i="3"/>
  <c r="G136" i="3"/>
  <c r="G120" i="3"/>
  <c r="G129" i="3"/>
  <c r="G116" i="3"/>
  <c r="G105" i="3"/>
  <c r="G94" i="3"/>
  <c r="G126" i="3"/>
  <c r="G84" i="3"/>
  <c r="G86" i="3"/>
  <c r="G115" i="3"/>
  <c r="G117" i="3"/>
  <c r="G108" i="3"/>
  <c r="G122" i="3"/>
  <c r="G81" i="3"/>
  <c r="G95" i="3"/>
  <c r="G89" i="3"/>
  <c r="G91" i="3"/>
  <c r="G106" i="3"/>
  <c r="G127" i="3"/>
  <c r="G82" i="3"/>
  <c r="G128" i="3"/>
  <c r="G87" i="3"/>
  <c r="G88" i="3"/>
  <c r="G113" i="3"/>
  <c r="G103" i="3"/>
  <c r="G80" i="3"/>
  <c r="G119" i="3"/>
  <c r="G104" i="3"/>
  <c r="G118" i="3"/>
  <c r="G107" i="3"/>
  <c r="G102" i="3"/>
  <c r="G111" i="3"/>
  <c r="G110" i="3"/>
  <c r="G99" i="3"/>
  <c r="G125" i="3"/>
  <c r="G92" i="3"/>
  <c r="G101" i="3"/>
  <c r="G79" i="3"/>
  <c r="G97" i="3"/>
  <c r="G123" i="3"/>
  <c r="G83" i="3"/>
  <c r="G109" i="3"/>
  <c r="G114" i="3"/>
  <c r="G93" i="3"/>
  <c r="G90" i="3"/>
  <c r="G100" i="3"/>
  <c r="G121" i="3"/>
  <c r="G85" i="3"/>
  <c r="G112" i="3"/>
  <c r="G96" i="3"/>
  <c r="G124" i="3"/>
  <c r="G98" i="3"/>
  <c r="C17" i="1"/>
  <c r="J7" i="2"/>
  <c r="F738" i="2"/>
  <c r="C18" i="1"/>
  <c r="C169" i="1"/>
  <c r="C66" i="1"/>
  <c r="C26" i="1"/>
  <c r="C54" i="1"/>
  <c r="C160" i="1"/>
  <c r="C125" i="1"/>
  <c r="C126" i="1"/>
  <c r="F653" i="2"/>
  <c r="C91" i="1"/>
  <c r="C15" i="1"/>
  <c r="C89" i="1"/>
  <c r="C13" i="1"/>
  <c r="C49" i="1"/>
  <c r="C79" i="1"/>
  <c r="C101" i="1"/>
  <c r="C122" i="1"/>
  <c r="C165" i="1"/>
  <c r="C115" i="1"/>
  <c r="C55" i="1"/>
  <c r="C77" i="1"/>
  <c r="C163" i="1"/>
  <c r="C167" i="1"/>
  <c r="C25" i="1"/>
  <c r="C2" i="1"/>
  <c r="C114" i="1"/>
  <c r="C86" i="1"/>
  <c r="C150" i="1"/>
  <c r="C103" i="1"/>
  <c r="C138" i="1"/>
  <c r="F998" i="2"/>
  <c r="F461" i="2"/>
  <c r="C93" i="1"/>
  <c r="C96" i="1"/>
  <c r="C88" i="1"/>
  <c r="C168" i="1"/>
  <c r="C42" i="1"/>
  <c r="C140" i="1"/>
  <c r="C52" i="1"/>
  <c r="C172" i="1"/>
  <c r="C31" i="1"/>
  <c r="C131" i="1"/>
  <c r="C10" i="1"/>
  <c r="C43" i="1"/>
  <c r="C98" i="1"/>
  <c r="C171" i="1"/>
  <c r="C127" i="1"/>
  <c r="C129" i="1"/>
  <c r="F730" i="2"/>
  <c r="F961" i="2"/>
  <c r="F1114" i="2"/>
  <c r="C161" i="1"/>
  <c r="C46" i="1"/>
  <c r="C78" i="1"/>
  <c r="C107" i="1"/>
  <c r="C135" i="1"/>
  <c r="C82" i="1"/>
  <c r="C63" i="1"/>
  <c r="C164" i="1"/>
  <c r="C139" i="1"/>
  <c r="C174" i="1"/>
  <c r="C132" i="1"/>
  <c r="C166" i="1"/>
  <c r="C56" i="1"/>
  <c r="F1047" i="2"/>
  <c r="D135" i="1" s="1"/>
  <c r="F772" i="2"/>
  <c r="F1263" i="2"/>
  <c r="F1134" i="2"/>
  <c r="F777" i="2"/>
  <c r="F183" i="2"/>
  <c r="F834" i="2"/>
  <c r="F473" i="2"/>
  <c r="F851" i="2"/>
  <c r="F1125" i="2"/>
  <c r="C64" i="1"/>
  <c r="C12" i="1"/>
  <c r="C143" i="1"/>
  <c r="C24" i="1"/>
  <c r="C119" i="1"/>
  <c r="C144" i="1"/>
  <c r="C94" i="1"/>
  <c r="C7" i="1"/>
  <c r="C102" i="1"/>
  <c r="C48" i="1"/>
  <c r="C38" i="1"/>
  <c r="C39" i="1"/>
  <c r="C75" i="1"/>
  <c r="C11" i="1"/>
  <c r="F276" i="2"/>
  <c r="F249" i="2"/>
  <c r="C173" i="1"/>
  <c r="C136" i="1"/>
  <c r="C151" i="1"/>
  <c r="C128" i="1"/>
  <c r="C104" i="1"/>
  <c r="C90" i="1"/>
  <c r="C145" i="1"/>
  <c r="C76" i="1"/>
  <c r="C152" i="1"/>
  <c r="C30" i="1"/>
  <c r="C158" i="1"/>
  <c r="C112" i="1"/>
  <c r="C87" i="1"/>
  <c r="C97" i="1"/>
  <c r="C60" i="1"/>
  <c r="C81" i="1"/>
  <c r="C133" i="1"/>
  <c r="C148" i="1"/>
  <c r="C159" i="1"/>
  <c r="C123" i="1"/>
  <c r="C113" i="1"/>
  <c r="C109" i="1"/>
  <c r="C4" i="1"/>
  <c r="C34" i="1"/>
  <c r="C137" i="1"/>
  <c r="C146" i="1"/>
  <c r="C134" i="1"/>
  <c r="C16" i="1"/>
  <c r="C14" i="1"/>
  <c r="C118" i="1"/>
  <c r="G64" i="3"/>
  <c r="G5" i="3"/>
  <c r="F658" i="2"/>
  <c r="F174" i="2"/>
  <c r="F1054" i="2"/>
  <c r="F421" i="2"/>
  <c r="F257" i="2"/>
  <c r="G51" i="3"/>
  <c r="G37" i="3"/>
  <c r="G24" i="3"/>
  <c r="G12" i="3"/>
  <c r="G68" i="3"/>
  <c r="G8" i="3"/>
  <c r="G10" i="3"/>
  <c r="G42" i="3"/>
  <c r="G72" i="3"/>
  <c r="G13" i="3"/>
  <c r="G23" i="3"/>
  <c r="G53" i="3"/>
  <c r="G22" i="3"/>
  <c r="G76" i="3"/>
  <c r="G60" i="3"/>
  <c r="G44" i="3"/>
  <c r="G17" i="3"/>
  <c r="G77" i="3"/>
  <c r="G73" i="3"/>
  <c r="G69" i="3"/>
  <c r="G65" i="3"/>
  <c r="G33" i="3"/>
  <c r="G15" i="3"/>
  <c r="G30" i="3"/>
  <c r="G34" i="3"/>
  <c r="G36" i="3"/>
  <c r="G9" i="3"/>
  <c r="G41" i="3"/>
  <c r="G45" i="3"/>
  <c r="G58" i="3"/>
  <c r="G6" i="3"/>
  <c r="F3" i="3"/>
  <c r="G49" i="3"/>
  <c r="G56" i="3"/>
  <c r="G14" i="3"/>
  <c r="G52" i="3"/>
  <c r="G57" i="3"/>
  <c r="G54" i="3"/>
  <c r="G19" i="3"/>
  <c r="G20" i="3"/>
  <c r="G31" i="3"/>
  <c r="G40" i="3"/>
  <c r="G21" i="3"/>
  <c r="G55" i="3"/>
  <c r="G50" i="3"/>
  <c r="G46" i="3"/>
  <c r="G38" i="3"/>
  <c r="G25" i="3"/>
  <c r="G29" i="3"/>
  <c r="G4" i="3"/>
  <c r="G39" i="3"/>
  <c r="G63" i="3"/>
  <c r="G67" i="3"/>
  <c r="G71" i="3"/>
  <c r="G75" i="3"/>
  <c r="G61" i="3"/>
  <c r="G16" i="3"/>
  <c r="G43" i="3"/>
  <c r="G47" i="3"/>
  <c r="G27" i="3"/>
  <c r="G26" i="3"/>
  <c r="G32" i="3"/>
  <c r="G11" i="3"/>
  <c r="G7" i="3"/>
  <c r="G35" i="3"/>
  <c r="G28" i="3"/>
  <c r="G59" i="3"/>
  <c r="G18" i="3"/>
  <c r="G48" i="3"/>
  <c r="G62" i="3"/>
  <c r="G66" i="3"/>
  <c r="G70" i="3"/>
  <c r="G74" i="3"/>
  <c r="G78" i="3"/>
  <c r="F798" i="2"/>
  <c r="F755" i="2"/>
  <c r="F843" i="2"/>
  <c r="F964" i="2"/>
  <c r="F818" i="2"/>
  <c r="F563" i="2"/>
  <c r="F1109" i="2"/>
  <c r="F358" i="2"/>
  <c r="F172" i="2"/>
  <c r="F160" i="2"/>
  <c r="F1104" i="2"/>
  <c r="F606" i="2"/>
  <c r="F976" i="2"/>
  <c r="F866" i="2"/>
  <c r="D117" i="1" s="1"/>
  <c r="F1057" i="2"/>
  <c r="F679" i="2"/>
  <c r="F560" i="2"/>
  <c r="F543" i="2"/>
  <c r="F339" i="2"/>
  <c r="F41" i="2"/>
  <c r="F440" i="2"/>
  <c r="F86" i="2"/>
  <c r="F1200" i="2"/>
  <c r="F835" i="2"/>
  <c r="D142" i="1" s="1"/>
  <c r="F1038" i="2"/>
  <c r="F969" i="2"/>
  <c r="D74" i="1" s="1"/>
  <c r="F351" i="2"/>
  <c r="F223" i="2"/>
  <c r="D85" i="1" s="1"/>
  <c r="F1237" i="2"/>
  <c r="F804" i="2"/>
  <c r="F634" i="2"/>
  <c r="F518" i="2"/>
  <c r="F966" i="2"/>
  <c r="F100" i="2"/>
  <c r="F261" i="2"/>
  <c r="F134" i="2"/>
  <c r="F255" i="2"/>
  <c r="F292" i="2"/>
  <c r="F1131" i="2"/>
  <c r="F1075" i="2"/>
  <c r="F4" i="2"/>
  <c r="F271" i="2"/>
  <c r="F324" i="2"/>
  <c r="F538" i="2"/>
  <c r="F295" i="2"/>
  <c r="F453" i="2"/>
  <c r="F484" i="2"/>
  <c r="F269" i="2"/>
  <c r="F449" i="2"/>
  <c r="F317" i="2"/>
  <c r="F707" i="2"/>
  <c r="F941" i="2"/>
  <c r="F1022" i="2"/>
  <c r="F2" i="2"/>
  <c r="F845" i="2"/>
  <c r="F12" i="2"/>
  <c r="F515" i="2"/>
  <c r="F20" i="2"/>
  <c r="F343" i="2"/>
  <c r="F22" i="2"/>
  <c r="F419" i="2"/>
  <c r="D95" i="1" s="1"/>
  <c r="F522" i="2"/>
  <c r="F711" i="2"/>
  <c r="F915" i="2"/>
  <c r="F959" i="2"/>
  <c r="F413" i="2"/>
  <c r="F620" i="2"/>
  <c r="F537" i="2"/>
  <c r="F274" i="2"/>
  <c r="F503" i="2"/>
  <c r="F152" i="2"/>
  <c r="F106" i="2"/>
  <c r="F157" i="2"/>
  <c r="F196" i="2"/>
  <c r="F561" i="2"/>
  <c r="F720" i="2"/>
  <c r="F963" i="2"/>
  <c r="D73" i="1" s="1"/>
  <c r="F1274" i="2"/>
  <c r="F553" i="2"/>
  <c r="F575" i="2"/>
  <c r="F813" i="2"/>
  <c r="F916" i="2"/>
  <c r="F1100" i="2"/>
  <c r="F1122" i="2"/>
  <c r="F1270" i="2"/>
  <c r="F812" i="2"/>
  <c r="F296" i="2"/>
  <c r="F409" i="2"/>
  <c r="F704" i="2"/>
  <c r="F788" i="2"/>
  <c r="F859" i="2"/>
  <c r="F1020" i="2"/>
  <c r="F1066" i="2"/>
  <c r="F1191" i="2"/>
  <c r="F359" i="2"/>
  <c r="F884" i="2"/>
  <c r="F635" i="2"/>
  <c r="F1159" i="2"/>
  <c r="F1252" i="2"/>
  <c r="F1067" i="2"/>
  <c r="D47" i="1" l="1"/>
  <c r="D125" i="1"/>
  <c r="D21" i="1"/>
  <c r="D103" i="1"/>
  <c r="D57" i="1"/>
  <c r="D36" i="1"/>
  <c r="D141" i="1"/>
  <c r="F850" i="2"/>
  <c r="F1259" i="2"/>
  <c r="F988" i="2"/>
  <c r="F601" i="2"/>
  <c r="F600" i="2"/>
  <c r="F995" i="2"/>
  <c r="F671" i="2"/>
  <c r="F1230" i="2"/>
  <c r="F67" i="2"/>
  <c r="F283" i="2"/>
  <c r="F19" i="2"/>
  <c r="F584" i="2"/>
  <c r="F489" i="2"/>
  <c r="F262" i="2"/>
  <c r="F1093" i="2"/>
  <c r="F592" i="2"/>
  <c r="F165" i="2"/>
  <c r="F74" i="2"/>
  <c r="F73" i="2"/>
  <c r="F681" i="2"/>
  <c r="F32" i="2"/>
  <c r="F1156" i="2"/>
  <c r="F979" i="2"/>
  <c r="F819" i="2"/>
  <c r="F589" i="2"/>
  <c r="F95" i="2"/>
  <c r="F1209" i="2"/>
  <c r="F1253" i="2"/>
  <c r="F1009" i="2"/>
  <c r="F166" i="2"/>
  <c r="F1175" i="2"/>
  <c r="F631" i="2"/>
  <c r="D155" i="1" s="1"/>
  <c r="F800" i="2"/>
  <c r="F1248" i="2"/>
  <c r="F1222" i="2"/>
  <c r="F928" i="2"/>
  <c r="F1221" i="2"/>
  <c r="F956" i="2"/>
  <c r="F790" i="2"/>
  <c r="F881" i="2"/>
  <c r="F664" i="2"/>
  <c r="F200" i="2"/>
  <c r="F1198" i="2"/>
  <c r="F974" i="2"/>
  <c r="F712" i="2"/>
  <c r="F802" i="2"/>
  <c r="F905" i="2"/>
  <c r="F474" i="2"/>
  <c r="F369" i="2"/>
  <c r="F318" i="2"/>
  <c r="F215" i="2"/>
  <c r="F1088" i="2"/>
  <c r="F652" i="2"/>
  <c r="F253" i="2"/>
  <c r="F111" i="2"/>
  <c r="F133" i="2"/>
  <c r="F1242" i="2"/>
  <c r="F731" i="2"/>
  <c r="F480" i="2"/>
  <c r="F137" i="2"/>
  <c r="F171" i="2"/>
  <c r="F294" i="2"/>
  <c r="F25" i="2"/>
  <c r="D32" i="1"/>
  <c r="F197" i="2"/>
  <c r="F340" i="2"/>
  <c r="F578" i="2"/>
  <c r="F1111" i="2"/>
  <c r="F598" i="2"/>
  <c r="F1234" i="2"/>
  <c r="F1236" i="2"/>
  <c r="D44" i="1"/>
  <c r="F920" i="2"/>
  <c r="F786" i="2"/>
  <c r="F574" i="2"/>
  <c r="F258" i="2"/>
  <c r="F117" i="2"/>
  <c r="F187" i="2"/>
  <c r="F716" i="2"/>
  <c r="F433" i="2"/>
  <c r="F1165" i="2"/>
  <c r="F814" i="2"/>
  <c r="F619" i="2"/>
  <c r="F131" i="2"/>
  <c r="D154" i="1" s="1"/>
  <c r="F1012" i="2"/>
  <c r="F345" i="2"/>
  <c r="F930" i="2"/>
  <c r="F1135" i="2"/>
  <c r="F1169" i="2"/>
  <c r="F1273" i="2"/>
  <c r="F84" i="2"/>
  <c r="F59" i="2"/>
  <c r="F1112" i="2"/>
  <c r="F906" i="2"/>
  <c r="F756" i="2"/>
  <c r="F586" i="2"/>
  <c r="F919" i="2"/>
  <c r="F1225" i="2"/>
  <c r="F1081" i="2"/>
  <c r="F870" i="2"/>
  <c r="F691" i="2"/>
  <c r="F119" i="2"/>
  <c r="F1061" i="2"/>
  <c r="F382" i="2"/>
  <c r="F467" i="2"/>
  <c r="F27" i="2"/>
  <c r="F179" i="2"/>
  <c r="D98" i="1" s="1"/>
  <c r="F977" i="2"/>
  <c r="F1121" i="2"/>
  <c r="F811" i="2"/>
  <c r="F42" i="2"/>
  <c r="F177" i="2"/>
  <c r="F275" i="2"/>
  <c r="D100" i="1" s="1"/>
  <c r="F335" i="2"/>
  <c r="F97" i="2"/>
  <c r="F1213" i="2"/>
  <c r="F836" i="2"/>
  <c r="F521" i="2"/>
  <c r="F344" i="2"/>
  <c r="F26" i="2"/>
  <c r="F270" i="2"/>
  <c r="F485" i="2"/>
  <c r="F120" i="2"/>
  <c r="D111" i="1" s="1"/>
  <c r="F565" i="2"/>
  <c r="F562" i="2"/>
  <c r="F432" i="2"/>
  <c r="F136" i="2"/>
  <c r="F715" i="2"/>
  <c r="F504" i="2"/>
  <c r="F904" i="2"/>
  <c r="F542" i="2"/>
  <c r="F763" i="2"/>
  <c r="F1173" i="2"/>
  <c r="F710" i="2"/>
  <c r="F330" i="2"/>
  <c r="F530" i="2"/>
  <c r="F621" i="2"/>
  <c r="F585" i="2"/>
  <c r="F1089" i="2"/>
  <c r="F605" i="2"/>
  <c r="F1271" i="2"/>
  <c r="F1151" i="2"/>
  <c r="F228" i="2"/>
  <c r="F751" i="2"/>
  <c r="F591" i="2"/>
  <c r="F1035" i="2"/>
  <c r="F875" i="2"/>
  <c r="F1199" i="2"/>
  <c r="F702" i="2"/>
  <c r="F126" i="2"/>
  <c r="F622" i="2"/>
  <c r="F706" i="2"/>
  <c r="F528" i="2"/>
  <c r="F376" i="2"/>
  <c r="D30" i="1" s="1"/>
  <c r="F534" i="2"/>
  <c r="F216" i="2"/>
  <c r="F868" i="2"/>
  <c r="F955" i="2"/>
  <c r="F1189" i="2"/>
  <c r="D63" i="1" s="1"/>
  <c r="F149" i="2"/>
  <c r="F924" i="2"/>
  <c r="F914" i="2"/>
  <c r="F889" i="2"/>
  <c r="F725" i="2"/>
  <c r="F582" i="2"/>
  <c r="F564" i="2"/>
  <c r="F842" i="2"/>
  <c r="F114" i="2"/>
  <c r="F329" i="2"/>
  <c r="F173" i="2"/>
  <c r="F886" i="2"/>
  <c r="F1149" i="2"/>
  <c r="F24" i="2"/>
  <c r="D6" i="1" s="1"/>
  <c r="F594" i="2"/>
  <c r="F1192" i="2"/>
  <c r="F1238" i="2"/>
  <c r="F744" i="2"/>
  <c r="F1168" i="2"/>
  <c r="F791" i="2"/>
  <c r="F28" i="2"/>
  <c r="F873" i="2"/>
  <c r="F549" i="2"/>
  <c r="F479" i="2"/>
  <c r="F396" i="2"/>
  <c r="F1228" i="2"/>
  <c r="F1011" i="2"/>
  <c r="F1107" i="2"/>
  <c r="F769" i="2"/>
  <c r="F254" i="2"/>
  <c r="F1123" i="2"/>
  <c r="F847" i="2"/>
  <c r="F557" i="2"/>
  <c r="F980" i="2"/>
  <c r="F135" i="2"/>
  <c r="F222" i="2"/>
  <c r="F265" i="2"/>
  <c r="F392" i="2"/>
  <c r="F876" i="2"/>
  <c r="F713" i="2"/>
  <c r="F1143" i="2"/>
  <c r="F867" i="2"/>
  <c r="F626" i="2"/>
  <c r="F77" i="2"/>
  <c r="D23" i="1"/>
  <c r="F943" i="2"/>
  <c r="F703" i="2"/>
  <c r="F913" i="2"/>
  <c r="F1084" i="2"/>
  <c r="D66" i="1" s="1"/>
  <c r="F670" i="2"/>
  <c r="F328" i="2"/>
  <c r="F439" i="2"/>
  <c r="F87" i="2"/>
  <c r="F125" i="2"/>
  <c r="F1059" i="2"/>
  <c r="F278" i="2"/>
  <c r="F762" i="2"/>
  <c r="F29" i="2"/>
  <c r="D29" i="1" s="1"/>
  <c r="F194" i="2"/>
  <c r="F406" i="2"/>
  <c r="F50" i="2"/>
  <c r="F195" i="2"/>
  <c r="F407" i="2"/>
  <c r="F47" i="2"/>
  <c r="F214" i="2"/>
  <c r="F425" i="2"/>
  <c r="F112" i="2"/>
  <c r="F611" i="2"/>
  <c r="F808" i="2"/>
  <c r="F990" i="2"/>
  <c r="F1152" i="2"/>
  <c r="F581" i="2"/>
  <c r="F193" i="2"/>
  <c r="F199" i="2"/>
  <c r="F477" i="2"/>
  <c r="F140" i="2"/>
  <c r="F386" i="2"/>
  <c r="F145" i="2"/>
  <c r="F387" i="2"/>
  <c r="F163" i="2"/>
  <c r="F1207" i="2"/>
  <c r="F1074" i="2"/>
  <c r="F493" i="2"/>
  <c r="F694" i="2"/>
  <c r="F1211" i="2"/>
  <c r="F1090" i="2"/>
  <c r="F971" i="2"/>
  <c r="F805" i="2"/>
  <c r="F682" i="2"/>
  <c r="F567" i="2"/>
  <c r="F1042" i="2"/>
  <c r="F334" i="2"/>
  <c r="F1177" i="2"/>
  <c r="F1030" i="2"/>
  <c r="F892" i="2"/>
  <c r="F767" i="2"/>
  <c r="F618" i="2"/>
  <c r="F962" i="2"/>
  <c r="F1147" i="2"/>
  <c r="F775" i="2"/>
  <c r="F395" i="2"/>
  <c r="F332" i="2"/>
  <c r="F513" i="2"/>
  <c r="F188" i="2"/>
  <c r="F458" i="2"/>
  <c r="F96" i="2"/>
  <c r="F72" i="2"/>
  <c r="F1251" i="2"/>
  <c r="F986" i="2"/>
  <c r="F784" i="2"/>
  <c r="F556" i="2"/>
  <c r="F312" i="2"/>
  <c r="F523" i="2"/>
  <c r="F207" i="2"/>
  <c r="F368" i="2"/>
  <c r="F104" i="2"/>
  <c r="F1118" i="2"/>
  <c r="F885" i="2"/>
  <c r="F684" i="2"/>
  <c r="F23" i="2"/>
  <c r="F321" i="2"/>
  <c r="F70" i="2"/>
  <c r="F348" i="2"/>
  <c r="F144" i="2"/>
  <c r="F170" i="2"/>
  <c r="F616" i="2"/>
  <c r="F907" i="2"/>
  <c r="F402" i="2"/>
  <c r="F384" i="2"/>
  <c r="F393" i="2"/>
  <c r="F512" i="2"/>
  <c r="F840" i="2"/>
  <c r="F776" i="2"/>
  <c r="F1083" i="2"/>
  <c r="F677" i="2"/>
  <c r="F693" i="2"/>
  <c r="F1001" i="2"/>
  <c r="F159" i="2"/>
  <c r="F1085" i="2"/>
  <c r="F151" i="2"/>
  <c r="F161" i="2"/>
  <c r="F272" i="2"/>
  <c r="F740" i="2"/>
  <c r="F793" i="2"/>
  <c r="D120" i="1" s="1"/>
  <c r="F910" i="2"/>
  <c r="F573" i="2"/>
  <c r="F737" i="2"/>
  <c r="F1178" i="2"/>
  <c r="F768" i="2"/>
  <c r="F281" i="2"/>
  <c r="F56" i="2"/>
  <c r="F697" i="2"/>
  <c r="F607" i="2"/>
  <c r="F898" i="2"/>
  <c r="F1120" i="2"/>
  <c r="F673" i="2"/>
  <c r="F848" i="2"/>
  <c r="F900" i="2"/>
  <c r="F185" i="2"/>
  <c r="F1102" i="2"/>
  <c r="F1016" i="2"/>
  <c r="F246" i="2"/>
  <c r="F844" i="2"/>
  <c r="F1052" i="2"/>
  <c r="F81" i="2"/>
  <c r="F1261" i="2"/>
  <c r="F429" i="2"/>
  <c r="F739" i="2"/>
  <c r="D139" i="1" s="1"/>
  <c r="F375" i="2"/>
  <c r="F758" i="2"/>
  <c r="F372" i="2"/>
  <c r="D143" i="1" s="1"/>
  <c r="F722" i="2"/>
  <c r="D91" i="1" s="1"/>
  <c r="F1024" i="2"/>
  <c r="F304" i="2"/>
  <c r="D119" i="1" s="1"/>
  <c r="F1133" i="2"/>
  <c r="D114" i="1" s="1"/>
  <c r="F724" i="2"/>
  <c r="F307" i="2"/>
  <c r="F1117" i="2"/>
  <c r="F379" i="2"/>
  <c r="F492" i="2"/>
  <c r="F918" i="2"/>
  <c r="F1014" i="2"/>
  <c r="F377" i="2"/>
  <c r="F858" i="2"/>
  <c r="F588" i="2"/>
  <c r="F1144" i="2"/>
  <c r="F454" i="2"/>
  <c r="F827" i="2"/>
  <c r="F1202" i="2"/>
  <c r="F1060" i="2"/>
  <c r="F301" i="2"/>
  <c r="F288" i="2"/>
  <c r="F1212" i="2"/>
  <c r="F946" i="2"/>
  <c r="F1091" i="2"/>
  <c r="F11" i="2"/>
  <c r="F938" i="2"/>
  <c r="F766" i="2"/>
  <c r="F1106" i="2"/>
  <c r="F568" i="2"/>
  <c r="F1128" i="2"/>
  <c r="F1124" i="2"/>
  <c r="F1254" i="2"/>
  <c r="F862" i="2"/>
  <c r="F1037" i="2"/>
  <c r="F1127" i="2"/>
  <c r="F908" i="2"/>
  <c r="F1182" i="2"/>
  <c r="F911" i="2"/>
  <c r="F708" i="2"/>
  <c r="F273" i="2"/>
  <c r="D8" i="1" s="1"/>
  <c r="F1231" i="2"/>
  <c r="F1065" i="2"/>
  <c r="F882" i="2"/>
  <c r="F752" i="2"/>
  <c r="F625" i="2"/>
  <c r="F244" i="2"/>
  <c r="F3" i="2"/>
  <c r="F1056" i="2"/>
  <c r="F803" i="2"/>
  <c r="F577" i="2"/>
  <c r="F483" i="2"/>
  <c r="D72" i="1" s="1"/>
  <c r="F230" i="2"/>
  <c r="F547" i="2"/>
  <c r="F290" i="2"/>
  <c r="F57" i="2"/>
  <c r="F342" i="2"/>
  <c r="F110" i="2"/>
  <c r="D48" i="1"/>
  <c r="F1050" i="2"/>
  <c r="F280" i="2"/>
  <c r="F614" i="2"/>
  <c r="F1206" i="2"/>
  <c r="F1082" i="2"/>
  <c r="F945" i="2"/>
  <c r="F801" i="2"/>
  <c r="F672" i="2"/>
  <c r="D153" i="1" s="1"/>
  <c r="F546" i="2"/>
  <c r="F1029" i="2"/>
  <c r="F31" i="2"/>
  <c r="F1162" i="2"/>
  <c r="F1023" i="2"/>
  <c r="F880" i="2"/>
  <c r="F748" i="2"/>
  <c r="D51" i="1" s="1"/>
  <c r="F615" i="2"/>
  <c r="F168" i="2"/>
  <c r="F1276" i="2"/>
  <c r="F1036" i="2"/>
  <c r="F799" i="2"/>
  <c r="F570" i="2"/>
  <c r="F217" i="2"/>
  <c r="D145" i="1" s="1"/>
  <c r="F887" i="2"/>
  <c r="D101" i="1" s="1"/>
  <c r="F496" i="2"/>
  <c r="D173" i="1" s="1"/>
  <c r="F774" i="2"/>
  <c r="D169" i="1" s="1"/>
  <c r="F313" i="2"/>
  <c r="D118" i="1" s="1"/>
  <c r="F960" i="2"/>
  <c r="D93" i="1" s="1"/>
  <c r="F495" i="2"/>
  <c r="F308" i="2"/>
  <c r="D134" i="1" s="1"/>
  <c r="F978" i="2"/>
  <c r="F1077" i="2"/>
  <c r="F894" i="2"/>
  <c r="F93" i="2"/>
  <c r="F457" i="2"/>
  <c r="F687" i="2"/>
  <c r="F80" i="2"/>
  <c r="F865" i="2"/>
  <c r="F656" i="2"/>
  <c r="F39" i="2"/>
  <c r="F531" i="2"/>
  <c r="F127" i="2"/>
  <c r="F256" i="2"/>
  <c r="F60" i="2"/>
  <c r="F497" i="2"/>
  <c r="F363" i="2"/>
  <c r="F807" i="2"/>
  <c r="F302" i="2"/>
  <c r="F1184" i="2"/>
  <c r="F437" i="2"/>
  <c r="F927" i="2"/>
  <c r="F1277" i="2"/>
  <c r="F1025" i="2"/>
  <c r="F650" i="2"/>
  <c r="F750" i="2"/>
  <c r="F1094" i="2"/>
  <c r="F856" i="2"/>
  <c r="F685" i="2"/>
  <c r="F448" i="2"/>
  <c r="F1246" i="2"/>
  <c r="F931" i="2"/>
  <c r="F630" i="2"/>
  <c r="F412" i="2"/>
  <c r="F122" i="2"/>
  <c r="F357" i="2"/>
  <c r="F527" i="2"/>
  <c r="F211" i="2"/>
  <c r="D81" i="1" s="1"/>
  <c r="F1256" i="2"/>
  <c r="F1240" i="2"/>
  <c r="F1049" i="2"/>
  <c r="F871" i="2"/>
  <c r="F698" i="2"/>
  <c r="F383" i="2"/>
  <c r="F718" i="2"/>
  <c r="D50" i="1"/>
  <c r="F987" i="2"/>
  <c r="F809" i="2"/>
  <c r="F655" i="2"/>
  <c r="F1002" i="2"/>
  <c r="F1166" i="2"/>
  <c r="F853" i="2"/>
  <c r="F367" i="2"/>
  <c r="F408" i="2"/>
  <c r="F162" i="2"/>
  <c r="F459" i="2"/>
  <c r="F212" i="2"/>
  <c r="F519" i="2"/>
  <c r="F259" i="2"/>
  <c r="F33" i="2"/>
  <c r="F1021" i="2"/>
  <c r="F178" i="2"/>
  <c r="F576" i="2"/>
  <c r="F1197" i="2"/>
  <c r="F1073" i="2"/>
  <c r="F926" i="2"/>
  <c r="F796" i="2"/>
  <c r="F668" i="2"/>
  <c r="F490" i="2"/>
  <c r="F994" i="2"/>
  <c r="F1275" i="2"/>
  <c r="F1153" i="2"/>
  <c r="F1015" i="2"/>
  <c r="F874" i="2"/>
  <c r="F736" i="2"/>
  <c r="F603" i="2"/>
  <c r="F139" i="2"/>
  <c r="F1257" i="2"/>
  <c r="F1034" i="2"/>
  <c r="F794" i="2"/>
  <c r="F550" i="2"/>
  <c r="F441" i="2"/>
  <c r="F202" i="2"/>
  <c r="F506" i="2"/>
  <c r="F260" i="2"/>
  <c r="F34" i="2"/>
  <c r="F311" i="2"/>
  <c r="F78" i="2"/>
  <c r="D65" i="1" s="1"/>
  <c r="F1098" i="2"/>
  <c r="F456" i="2"/>
  <c r="F471" i="2"/>
  <c r="F277" i="2"/>
  <c r="F849" i="2"/>
  <c r="F49" i="2"/>
  <c r="F141" i="2"/>
  <c r="F247" i="2"/>
  <c r="F347" i="2"/>
  <c r="F451" i="2"/>
  <c r="F30" i="2"/>
  <c r="F121" i="2"/>
  <c r="F220" i="2"/>
  <c r="D58" i="1" s="1"/>
  <c r="F327" i="2"/>
  <c r="F430" i="2"/>
  <c r="F544" i="2"/>
  <c r="F90" i="2"/>
  <c r="F191" i="2"/>
  <c r="F291" i="2"/>
  <c r="D27" i="1" s="1"/>
  <c r="F403" i="2"/>
  <c r="F505" i="2"/>
  <c r="F210" i="2"/>
  <c r="F569" i="2"/>
  <c r="F667" i="2"/>
  <c r="F761" i="2"/>
  <c r="F861" i="2"/>
  <c r="F972" i="2"/>
  <c r="F1069" i="2"/>
  <c r="F1171" i="2"/>
  <c r="F1267" i="2"/>
  <c r="F669" i="2"/>
  <c r="F1033" i="2"/>
  <c r="F37" i="2"/>
  <c r="F164" i="2"/>
  <c r="F298" i="2"/>
  <c r="F438" i="2"/>
  <c r="F45" i="2"/>
  <c r="F176" i="2"/>
  <c r="F310" i="2"/>
  <c r="F444" i="2"/>
  <c r="F52" i="2"/>
  <c r="D9" i="1" s="1"/>
  <c r="F209" i="2"/>
  <c r="F349" i="2"/>
  <c r="F491" i="2"/>
  <c r="F287" i="2"/>
  <c r="F612" i="2"/>
  <c r="F747" i="2"/>
  <c r="F877" i="2"/>
  <c r="F1031" i="2"/>
  <c r="F1161" i="2"/>
  <c r="F1280" i="2"/>
  <c r="F872" i="2"/>
  <c r="F323" i="2"/>
  <c r="F55" i="2"/>
  <c r="D108" i="1" s="1"/>
  <c r="F224" i="2"/>
  <c r="F414" i="2"/>
  <c r="F64" i="2"/>
  <c r="F233" i="2"/>
  <c r="F422" i="2"/>
  <c r="F66" i="2"/>
  <c r="F234" i="2"/>
  <c r="F431" i="2"/>
  <c r="F238" i="2"/>
  <c r="F645" i="2"/>
  <c r="F817" i="2"/>
  <c r="F1007" i="2"/>
  <c r="F1180" i="2"/>
  <c r="F642" i="2"/>
  <c r="F268" i="2"/>
  <c r="F596" i="2"/>
  <c r="F1266" i="2"/>
  <c r="F1108" i="2"/>
  <c r="F1174" i="2"/>
  <c r="F745" i="2"/>
  <c r="F985" i="2"/>
  <c r="F593" i="2"/>
  <c r="F1239" i="2"/>
  <c r="F1150" i="2"/>
  <c r="F940" i="2"/>
  <c r="D156" i="1" s="1"/>
  <c r="F833" i="2"/>
  <c r="F726" i="2"/>
  <c r="F636" i="2"/>
  <c r="F514" i="2"/>
  <c r="F98" i="2"/>
  <c r="F699" i="2"/>
  <c r="F1243" i="2"/>
  <c r="F1157" i="2"/>
  <c r="D86" i="1" s="1"/>
  <c r="F1063" i="2"/>
  <c r="F949" i="2"/>
  <c r="F841" i="2"/>
  <c r="F743" i="2"/>
  <c r="F649" i="2"/>
  <c r="F405" i="2"/>
  <c r="F201" i="2"/>
  <c r="F1099" i="2"/>
  <c r="F869" i="2"/>
  <c r="F604" i="2"/>
  <c r="F516" i="2"/>
  <c r="F286" i="2"/>
  <c r="F36" i="2"/>
  <c r="F331" i="2"/>
  <c r="D19" i="1" s="1"/>
  <c r="F103" i="2"/>
  <c r="F362" i="2"/>
  <c r="F138" i="2"/>
  <c r="F426" i="2"/>
  <c r="F1058" i="2"/>
  <c r="F846" i="2"/>
  <c r="F678" i="2"/>
  <c r="F442" i="2"/>
  <c r="F452" i="2"/>
  <c r="F279" i="2"/>
  <c r="F113" i="2"/>
  <c r="F415" i="2"/>
  <c r="F241" i="2"/>
  <c r="F79" i="2"/>
  <c r="F411" i="2"/>
  <c r="F232" i="2"/>
  <c r="F71" i="2"/>
  <c r="D105" i="1" s="1"/>
  <c r="F944" i="2"/>
  <c r="F305" i="2"/>
  <c r="F1193" i="2"/>
  <c r="F1044" i="2"/>
  <c r="F909" i="2"/>
  <c r="F789" i="2"/>
  <c r="F633" i="2"/>
  <c r="F420" i="2"/>
  <c r="F536" i="2"/>
  <c r="F370" i="2"/>
  <c r="F243" i="2"/>
  <c r="F118" i="2"/>
  <c r="F511" i="2"/>
  <c r="F381" i="2"/>
  <c r="F248" i="2"/>
  <c r="F92" i="2"/>
  <c r="F508" i="2"/>
  <c r="F374" i="2"/>
  <c r="F219" i="2"/>
  <c r="F91" i="2"/>
  <c r="F902" i="2"/>
  <c r="F182" i="2"/>
  <c r="F99" i="2"/>
  <c r="F823" i="2"/>
  <c r="F1201" i="2"/>
  <c r="F186" i="2"/>
  <c r="F494" i="2"/>
  <c r="F320" i="2"/>
  <c r="F88" i="2"/>
  <c r="F394" i="2"/>
  <c r="F602" i="2"/>
  <c r="F899" i="2"/>
  <c r="F1203" i="2"/>
  <c r="F346" i="2"/>
  <c r="F675" i="2"/>
  <c r="F837" i="2"/>
  <c r="F1048" i="2"/>
  <c r="F1210" i="2"/>
  <c r="D37" i="1" s="1"/>
  <c r="F839" i="2"/>
  <c r="F571" i="2"/>
  <c r="F895" i="2"/>
  <c r="F1103" i="2"/>
  <c r="F1269" i="2"/>
  <c r="F967" i="2"/>
  <c r="F1116" i="2"/>
  <c r="F203" i="2"/>
  <c r="D53" i="1" s="1"/>
  <c r="F38" i="2"/>
  <c r="F338" i="2"/>
  <c r="D45" i="1" s="1"/>
  <c r="F94" i="2"/>
  <c r="F460" i="2"/>
  <c r="F674" i="2"/>
  <c r="F1105" i="2"/>
  <c r="F371" i="2"/>
  <c r="F709" i="2"/>
  <c r="F957" i="2"/>
  <c r="F1216" i="2"/>
  <c r="F124" i="2"/>
  <c r="F640" i="2"/>
  <c r="F901" i="2"/>
  <c r="F1154" i="2"/>
  <c r="F741" i="2"/>
  <c r="F1195" i="2"/>
  <c r="F43" i="2"/>
  <c r="F465" i="2"/>
  <c r="F410" i="2"/>
  <c r="F297" i="2"/>
  <c r="F475" i="2"/>
  <c r="F996" i="2"/>
  <c r="F821" i="2"/>
  <c r="F663" i="2"/>
  <c r="F925" i="2"/>
  <c r="F1194" i="2"/>
  <c r="F579" i="2"/>
  <c r="F1064" i="2"/>
  <c r="F1039" i="2"/>
  <c r="F1079" i="2"/>
  <c r="F1204" i="2"/>
  <c r="F1072" i="2"/>
  <c r="F65" i="2"/>
  <c r="F1055" i="2"/>
  <c r="F6" i="2"/>
  <c r="F181" i="2"/>
  <c r="F529" i="2"/>
  <c r="F153" i="2"/>
  <c r="F595" i="2"/>
  <c r="F129" i="2"/>
  <c r="F822" i="2"/>
  <c r="F1241" i="2"/>
  <c r="F541" i="2"/>
  <c r="F417" i="2"/>
  <c r="F654" i="2"/>
  <c r="F644" i="2"/>
  <c r="D167" i="1" s="1"/>
  <c r="F759" i="2"/>
  <c r="D46" i="1" s="1"/>
  <c r="F778" i="2"/>
  <c r="D89" i="1" s="1"/>
  <c r="F1260" i="2"/>
  <c r="D160" i="1" s="1"/>
  <c r="F643" i="2"/>
  <c r="D13" i="1" s="1"/>
  <c r="F997" i="2"/>
  <c r="F154" i="2"/>
  <c r="D148" i="1" s="1"/>
  <c r="F303" i="2"/>
  <c r="F628" i="2"/>
  <c r="F779" i="2"/>
  <c r="D107" i="1" s="1"/>
  <c r="F981" i="2"/>
  <c r="D55" i="1" s="1"/>
  <c r="F150" i="2"/>
  <c r="D128" i="1" s="1"/>
  <c r="F1003" i="2"/>
  <c r="D129" i="1" s="1"/>
  <c r="F132" i="2"/>
  <c r="F1076" i="2"/>
  <c r="D161" i="1" s="1"/>
  <c r="F929" i="2"/>
  <c r="F695" i="2"/>
  <c r="F400" i="2"/>
  <c r="F155" i="2"/>
  <c r="F1224" i="2"/>
  <c r="D35" i="1" s="1"/>
  <c r="F999" i="2"/>
  <c r="D78" i="1" s="1"/>
  <c r="F773" i="2"/>
  <c r="F533" i="2"/>
  <c r="D75" i="1" s="1"/>
  <c r="F354" i="2"/>
  <c r="D7" i="1" s="1"/>
  <c r="F68" i="2"/>
  <c r="D87" i="1" s="1"/>
  <c r="F883" i="2"/>
  <c r="F486" i="2"/>
  <c r="F1215" i="2"/>
  <c r="F629" i="2"/>
  <c r="F218" i="2"/>
  <c r="F434" i="2"/>
  <c r="F83" i="2"/>
  <c r="D106" i="1" s="1"/>
  <c r="F1148" i="2"/>
  <c r="F734" i="2"/>
  <c r="F198" i="2"/>
  <c r="F548" i="2"/>
  <c r="F450" i="2"/>
  <c r="D20" i="1"/>
  <c r="F1142" i="2"/>
  <c r="F156" i="2"/>
  <c r="D28" i="1"/>
  <c r="F378" i="2"/>
  <c r="F535" i="2"/>
  <c r="F692" i="2"/>
  <c r="D40" i="1" s="1"/>
  <c r="F1126" i="2"/>
  <c r="F1078" i="2"/>
  <c r="F109" i="2"/>
  <c r="F204" i="2"/>
  <c r="F236" i="2"/>
  <c r="F85" i="2"/>
  <c r="F566" i="2"/>
  <c r="F8" i="2"/>
  <c r="D33" i="1" s="1"/>
  <c r="F289" i="2"/>
  <c r="F76" i="2"/>
  <c r="F792" i="2"/>
  <c r="F749" i="2"/>
  <c r="F890" i="2"/>
  <c r="F240" i="2"/>
  <c r="F666" i="2"/>
  <c r="F688" i="2"/>
  <c r="F51" i="2"/>
  <c r="F502" i="2"/>
  <c r="F958" i="2"/>
  <c r="F970" i="2"/>
  <c r="F1164" i="2"/>
  <c r="F830" i="2"/>
  <c r="D5" i="1" s="1"/>
  <c r="F435" i="2"/>
  <c r="F500" i="2"/>
  <c r="F1247" i="2"/>
  <c r="F590" i="2"/>
  <c r="F481" i="2"/>
  <c r="F364" i="2"/>
  <c r="F1008" i="2"/>
  <c r="F686" i="2"/>
  <c r="F1119" i="2"/>
  <c r="F558" i="2"/>
  <c r="F293" i="2"/>
  <c r="F299" i="2"/>
  <c r="F1278" i="2"/>
  <c r="F1220" i="2"/>
  <c r="F390" i="2"/>
  <c r="F651" i="2"/>
  <c r="F1217" i="2"/>
  <c r="F1086" i="2"/>
  <c r="D17" i="1" s="1"/>
  <c r="F953" i="2"/>
  <c r="F810" i="2"/>
  <c r="F676" i="2"/>
  <c r="F554" i="2"/>
  <c r="F35" i="2"/>
  <c r="F231" i="2"/>
  <c r="F992" i="2"/>
  <c r="F1138" i="2"/>
  <c r="F1258" i="2"/>
  <c r="F146" i="2"/>
  <c r="F613" i="2"/>
  <c r="D158" i="1" s="1"/>
  <c r="F782" i="2"/>
  <c r="F984" i="2"/>
  <c r="F1158" i="2"/>
  <c r="F463" i="2"/>
  <c r="F665" i="2"/>
  <c r="F1272" i="2"/>
  <c r="F764" i="2"/>
  <c r="F1095" i="2"/>
  <c r="F632" i="2"/>
  <c r="F555" i="2"/>
  <c r="F662" i="2"/>
  <c r="F657" i="2"/>
  <c r="F5" i="2"/>
  <c r="F721" i="2"/>
  <c r="D166" i="1" s="1"/>
  <c r="F572" i="2"/>
  <c r="F1179" i="2"/>
  <c r="F69" i="2"/>
  <c r="F993" i="2"/>
  <c r="F991" i="2"/>
  <c r="F48" i="2"/>
  <c r="F696" i="2"/>
  <c r="F816" i="2"/>
  <c r="D59" i="1" s="1"/>
  <c r="F436" i="2"/>
  <c r="F205" i="2"/>
  <c r="F169" i="2"/>
  <c r="F227" i="2"/>
  <c r="F75" i="2"/>
  <c r="F524" i="2"/>
  <c r="F167" i="2"/>
  <c r="F315" i="2"/>
  <c r="F948" i="2"/>
  <c r="F893" i="2"/>
  <c r="F781" i="2"/>
  <c r="F617" i="2"/>
  <c r="F888" i="2"/>
  <c r="F545" i="2"/>
  <c r="F105" i="2"/>
  <c r="F641" i="2"/>
  <c r="F130" i="2"/>
  <c r="F854" i="2"/>
  <c r="F1096" i="2"/>
  <c r="F499" i="2"/>
  <c r="F143" i="2"/>
  <c r="D102" i="1" s="1"/>
  <c r="F462" i="2"/>
  <c r="F733" i="2"/>
  <c r="D88" i="1" s="1"/>
  <c r="F1017" i="2"/>
  <c r="D49" i="1" s="1"/>
  <c r="F44" i="2"/>
  <c r="F732" i="2"/>
  <c r="F982" i="2"/>
  <c r="D18" i="1" s="1"/>
  <c r="F225" i="2"/>
  <c r="F1115" i="2"/>
  <c r="D79" i="1" s="1"/>
  <c r="F728" i="2"/>
  <c r="D31" i="1" s="1"/>
  <c r="F936" i="2"/>
  <c r="D168" i="1" s="1"/>
  <c r="F487" i="2"/>
  <c r="D136" i="1" s="1"/>
  <c r="F102" i="2"/>
  <c r="D97" i="1" s="1"/>
  <c r="F933" i="2"/>
  <c r="F62" i="2"/>
  <c r="D123" i="1" s="1"/>
  <c r="F309" i="2"/>
  <c r="F1219" i="2"/>
  <c r="D56" i="1" s="1"/>
  <c r="F1046" i="2"/>
  <c r="F539" i="2"/>
  <c r="F828" i="2"/>
  <c r="D164" i="1" s="1"/>
  <c r="F148" i="2"/>
  <c r="D146" i="1" s="1"/>
  <c r="F361" i="2"/>
  <c r="F525" i="2"/>
  <c r="F729" i="2"/>
  <c r="F855" i="2"/>
  <c r="F1043" i="2"/>
  <c r="F526" i="2"/>
  <c r="D104" i="1" s="1"/>
  <c r="F1232" i="2"/>
  <c r="D127" i="1" s="1"/>
  <c r="F965" i="2"/>
  <c r="D77" i="1" s="1"/>
  <c r="F326" i="2"/>
  <c r="F1214" i="2"/>
  <c r="F1000" i="2"/>
  <c r="D172" i="1" s="1"/>
  <c r="F832" i="2"/>
  <c r="D150" i="1" s="1"/>
  <c r="F723" i="2"/>
  <c r="F498" i="2"/>
  <c r="D144" i="1" s="1"/>
  <c r="F360" i="2"/>
  <c r="D159" i="1" s="1"/>
  <c r="F142" i="2"/>
  <c r="D14" i="1" s="1"/>
  <c r="F829" i="2"/>
  <c r="D82" i="1" s="1"/>
  <c r="F1051" i="2"/>
  <c r="F947" i="2"/>
  <c r="F746" i="2"/>
  <c r="D163" i="1" s="1"/>
  <c r="F587" i="2"/>
  <c r="D41" i="1" s="1"/>
  <c r="F401" i="2"/>
  <c r="D109" i="1" s="1"/>
  <c r="F267" i="2"/>
  <c r="F17" i="2"/>
  <c r="F1141" i="2"/>
  <c r="F264" i="2"/>
  <c r="F237" i="2"/>
  <c r="F1080" i="2"/>
  <c r="F780" i="2"/>
  <c r="F391" i="2"/>
  <c r="F1262" i="2"/>
  <c r="F158" i="2"/>
  <c r="F226" i="2"/>
  <c r="F648" i="2"/>
  <c r="F973" i="2"/>
  <c r="F599" i="2"/>
  <c r="F316" i="2"/>
  <c r="F1018" i="2"/>
  <c r="F1264" i="2"/>
  <c r="F416" i="2"/>
  <c r="F989" i="2"/>
  <c r="F373" i="2"/>
  <c r="F831" i="2"/>
  <c r="F1265" i="2"/>
  <c r="F896" i="2"/>
  <c r="F520" i="2"/>
  <c r="F184" i="2"/>
  <c r="F208" i="2"/>
  <c r="F975" i="2"/>
  <c r="F229" i="2"/>
  <c r="F128" i="2"/>
  <c r="D3" i="1"/>
  <c r="F404" i="2"/>
  <c r="D131" i="1" s="1"/>
  <c r="F1235" i="2"/>
  <c r="F983" i="2"/>
  <c r="F852" i="2"/>
  <c r="F54" i="2"/>
  <c r="F388" i="2"/>
  <c r="F356" i="2"/>
  <c r="F1013" i="2"/>
  <c r="F1032" i="2"/>
  <c r="F968" i="2"/>
  <c r="F263" i="2"/>
  <c r="F455" i="2"/>
  <c r="F714" i="2"/>
  <c r="F1268" i="2"/>
  <c r="F683" i="2"/>
  <c r="F107" i="2"/>
  <c r="F1062" i="2"/>
  <c r="F891" i="2"/>
  <c r="F826" i="2"/>
  <c r="F608" i="2"/>
  <c r="F939" i="2"/>
  <c r="F783" i="2"/>
  <c r="F1196" i="2"/>
  <c r="F488" i="2"/>
  <c r="F1172" i="2"/>
  <c r="F1245" i="2"/>
  <c r="F540" i="2"/>
  <c r="F314" i="2"/>
  <c r="D137" i="1" s="1"/>
  <c r="F53" i="2"/>
  <c r="F385" i="2"/>
  <c r="D39" i="1" s="1"/>
  <c r="F1188" i="2"/>
  <c r="D126" i="1"/>
  <c r="D165" i="1"/>
  <c r="D171" i="1"/>
  <c r="D113" i="1"/>
  <c r="F73" i="1"/>
  <c r="F55" i="1"/>
  <c r="F53" i="1"/>
  <c r="F77" i="1"/>
  <c r="F24" i="1"/>
  <c r="F47" i="1"/>
  <c r="F79" i="1"/>
  <c r="F158" i="1"/>
  <c r="F159" i="1"/>
  <c r="F111" i="1"/>
  <c r="F129" i="1"/>
  <c r="F141" i="1"/>
  <c r="F170" i="1"/>
  <c r="F124" i="1"/>
  <c r="F125" i="1"/>
  <c r="F110" i="1"/>
  <c r="F139" i="1"/>
  <c r="F142" i="1"/>
  <c r="F98" i="1"/>
  <c r="F67" i="1"/>
  <c r="F56" i="1"/>
  <c r="F69" i="1"/>
  <c r="F132" i="1"/>
  <c r="F107" i="1"/>
  <c r="F102" i="1"/>
  <c r="G3" i="3"/>
  <c r="F68" i="1" s="1"/>
  <c r="F3" i="1"/>
  <c r="F54" i="1"/>
  <c r="F59" i="1"/>
  <c r="F60" i="1"/>
  <c r="F51" i="1"/>
  <c r="F7" i="1"/>
  <c r="F70" i="1"/>
  <c r="F48" i="1"/>
  <c r="F21" i="1"/>
  <c r="F34" i="1"/>
  <c r="F97" i="1"/>
  <c r="F147" i="1"/>
  <c r="F113" i="1"/>
  <c r="F135" i="1"/>
  <c r="F134" i="1"/>
  <c r="F100" i="1"/>
  <c r="F153" i="1"/>
  <c r="F157" i="1"/>
  <c r="F146" i="1"/>
  <c r="F156" i="1"/>
  <c r="F154" i="1"/>
  <c r="F127" i="1"/>
  <c r="F42" i="1"/>
  <c r="F89" i="1"/>
  <c r="F145" i="1"/>
  <c r="F35" i="1"/>
  <c r="F17" i="1"/>
  <c r="F38" i="1"/>
  <c r="F37" i="1"/>
  <c r="F19" i="1"/>
  <c r="F12" i="1"/>
  <c r="F105" i="1"/>
  <c r="F163" i="1"/>
  <c r="F63" i="1"/>
  <c r="F76" i="1"/>
  <c r="F81" i="1"/>
  <c r="F83" i="1"/>
  <c r="F118" i="1"/>
  <c r="F122" i="1"/>
  <c r="F22" i="1"/>
  <c r="F28" i="1"/>
  <c r="F50" i="1"/>
  <c r="F18" i="1"/>
  <c r="F65" i="1"/>
  <c r="F116" i="1"/>
  <c r="F136" i="1"/>
  <c r="F96" i="1"/>
  <c r="F72" i="1"/>
  <c r="F80" i="1"/>
  <c r="F44" i="1"/>
  <c r="F171" i="1"/>
  <c r="F114" i="1"/>
  <c r="F165" i="1"/>
  <c r="F130" i="1"/>
  <c r="F137" i="1"/>
  <c r="F86" i="1"/>
  <c r="F173" i="1"/>
  <c r="F75" i="1"/>
  <c r="F88" i="1"/>
  <c r="F167" i="1"/>
  <c r="F101" i="1"/>
  <c r="F5" i="1"/>
  <c r="F26" i="1"/>
  <c r="F29" i="1"/>
  <c r="F27" i="1"/>
  <c r="F41" i="1"/>
  <c r="F164" i="1"/>
  <c r="F126" i="1"/>
  <c r="F160" i="1"/>
  <c r="F148" i="1"/>
  <c r="F71" i="1"/>
  <c r="F9" i="1"/>
  <c r="F11" i="1"/>
  <c r="F8" i="1"/>
  <c r="F57" i="1"/>
  <c r="F33" i="1"/>
  <c r="F39" i="1"/>
  <c r="F82" i="1"/>
  <c r="F108" i="1"/>
  <c r="F92" i="1"/>
  <c r="F119" i="1"/>
  <c r="F95" i="1"/>
  <c r="F120" i="1"/>
  <c r="F49" i="1"/>
  <c r="F168" i="1"/>
  <c r="F149" i="1"/>
  <c r="F131" i="1"/>
  <c r="F128" i="1"/>
  <c r="F10" i="1"/>
  <c r="F99" i="1"/>
  <c r="F62" i="1"/>
  <c r="F78" i="1"/>
  <c r="F74" i="1"/>
  <c r="F85" i="1"/>
  <c r="F91" i="1"/>
  <c r="F40" i="1"/>
  <c r="F45" i="1"/>
  <c r="F174" i="1"/>
  <c r="F172" i="1"/>
  <c r="F138" i="1"/>
  <c r="F143" i="1"/>
  <c r="F161" i="1"/>
  <c r="F133" i="1"/>
  <c r="F61" i="1"/>
  <c r="F104" i="1"/>
  <c r="F52" i="1"/>
  <c r="F155" i="1"/>
  <c r="F4" i="1"/>
  <c r="F36" i="1"/>
  <c r="F46" i="1"/>
  <c r="F112" i="1"/>
  <c r="F109" i="1"/>
  <c r="F87" i="1"/>
  <c r="F115" i="1"/>
  <c r="F58" i="1"/>
  <c r="F123" i="1"/>
  <c r="F15" i="1"/>
  <c r="F16" i="1"/>
  <c r="F20" i="1"/>
  <c r="F90" i="1"/>
  <c r="F25" i="1"/>
  <c r="F43" i="1"/>
  <c r="F6" i="1"/>
  <c r="F64" i="1"/>
  <c r="F117" i="1"/>
  <c r="F152" i="1"/>
  <c r="F94" i="1"/>
  <c r="F162" i="1"/>
  <c r="F84" i="1"/>
  <c r="F106" i="1"/>
  <c r="F66" i="1"/>
  <c r="F103" i="1"/>
  <c r="F93" i="1"/>
  <c r="F121" i="1"/>
  <c r="F31" i="1"/>
  <c r="F14" i="1"/>
  <c r="F30" i="1"/>
  <c r="F151" i="1"/>
  <c r="F140" i="1"/>
  <c r="F150" i="1"/>
  <c r="F169" i="1"/>
  <c r="F166" i="1"/>
  <c r="F144" i="1"/>
  <c r="D76" i="1" l="1"/>
  <c r="D122" i="1"/>
  <c r="D115" i="1"/>
  <c r="D52" i="1"/>
  <c r="D116" i="1"/>
  <c r="D130" i="1"/>
  <c r="D152" i="1"/>
  <c r="D99" i="1"/>
  <c r="D90" i="1"/>
  <c r="D16" i="1"/>
  <c r="D112" i="1"/>
  <c r="D94" i="1"/>
  <c r="D151" i="1"/>
  <c r="D133" i="1"/>
  <c r="D96" i="1"/>
  <c r="D43" i="1"/>
  <c r="D62" i="1"/>
  <c r="D110" i="1"/>
  <c r="D174" i="1"/>
  <c r="D80" i="1"/>
  <c r="D132" i="1"/>
  <c r="D61" i="1"/>
  <c r="D138" i="1"/>
  <c r="D140" i="1"/>
  <c r="F2" i="1"/>
  <c r="D2" i="1"/>
  <c r="D12" i="1"/>
  <c r="D4" i="1"/>
  <c r="D26" i="1"/>
  <c r="D10" i="1"/>
  <c r="D42" i="1"/>
  <c r="D54" i="1"/>
  <c r="D64" i="1"/>
  <c r="D60" i="1"/>
  <c r="D25" i="1"/>
  <c r="D24" i="1"/>
  <c r="D15" i="1"/>
  <c r="D38" i="1"/>
  <c r="D11" i="1"/>
  <c r="F23" i="1"/>
  <c r="F32" i="1"/>
  <c r="D34" i="1"/>
  <c r="F13" i="1"/>
  <c r="C160" i="4" l="1" a="1"/>
  <c r="C160" i="4" s="1"/>
  <c r="C34" i="4" a="1"/>
  <c r="C89" i="4" a="1"/>
  <c r="C157" i="4" a="1"/>
  <c r="C157" i="4" s="1"/>
  <c r="C24" i="4" a="1"/>
  <c r="C126" i="4" a="1"/>
  <c r="C69" i="4" a="1"/>
  <c r="B67" i="6" s="1" a="1"/>
  <c r="B67" i="6" s="1"/>
  <c r="C55" i="4" a="1"/>
  <c r="C94" i="4" a="1"/>
  <c r="C94" i="4" s="1"/>
  <c r="C137" i="4" a="1"/>
  <c r="C115" i="4" a="1"/>
  <c r="C113" i="6" s="1"/>
  <c r="C87" i="4" a="1"/>
  <c r="C123" i="4" a="1"/>
  <c r="C90" i="4" a="1"/>
  <c r="C124" i="4" a="1"/>
  <c r="C107" i="4" a="1"/>
  <c r="C148" i="4" a="1"/>
  <c r="C146" i="6" s="1"/>
  <c r="C122" i="4" a="1"/>
  <c r="C101" i="4" a="1"/>
  <c r="C142" i="4" a="1"/>
  <c r="C147" i="4" a="1"/>
  <c r="C133" i="4" a="1"/>
  <c r="C159" i="4" a="1"/>
  <c r="C159" i="4" s="1"/>
  <c r="C199" i="4" a="1"/>
  <c r="C199" i="4" s="1"/>
  <c r="C200" i="4" a="1"/>
  <c r="C200" i="4" s="1"/>
  <c r="C190" i="4" a="1"/>
  <c r="C150" i="4" a="1"/>
  <c r="C152" i="4" a="1"/>
  <c r="C156" i="4" a="1"/>
  <c r="B154" i="6" s="1" a="1"/>
  <c r="B154" i="6" s="1"/>
  <c r="C99" i="4" a="1"/>
  <c r="C52" i="4" a="1"/>
  <c r="C145" i="4" a="1"/>
  <c r="C85" i="4" a="1"/>
  <c r="C85" i="4" s="1"/>
  <c r="B85" i="4" s="1"/>
  <c r="C30" i="4" a="1"/>
  <c r="C92" i="4" a="1"/>
  <c r="C4" i="4" a="1"/>
  <c r="C103" i="4" a="1"/>
  <c r="C103" i="4" s="1"/>
  <c r="C116" i="4" a="1"/>
  <c r="C129" i="4" a="1"/>
  <c r="C96" i="4" a="1"/>
  <c r="C139" i="4" a="1"/>
  <c r="C109" i="4" a="1"/>
  <c r="C135" i="4" a="1"/>
  <c r="C133" i="6" s="1"/>
  <c r="C117" i="4" a="1"/>
  <c r="C93" i="4" a="1"/>
  <c r="C91" i="6" s="1"/>
  <c r="C141" i="4" a="1"/>
  <c r="C149" i="4" a="1"/>
  <c r="C110" i="4" a="1"/>
  <c r="C119" i="4" a="1"/>
  <c r="C95" i="4" a="1"/>
  <c r="C176" i="4" a="1"/>
  <c r="C174" i="6" s="1"/>
  <c r="C193" i="4" a="1"/>
  <c r="C193" i="4" s="1"/>
  <c r="C163" i="4" a="1"/>
  <c r="C163" i="4" s="1"/>
  <c r="C164" i="4" a="1"/>
  <c r="C162" i="6" s="1"/>
  <c r="C169" i="4" a="1"/>
  <c r="C167" i="6" s="1"/>
  <c r="C168" i="4" a="1"/>
  <c r="B166" i="6" s="1" a="1"/>
  <c r="B166" i="6" s="1"/>
  <c r="C155" i="4" a="1"/>
  <c r="C155" i="4" s="1"/>
  <c r="C86" i="4" a="1"/>
  <c r="C84" i="6" s="1"/>
  <c r="C82" i="4" a="1"/>
  <c r="C82" i="4" s="1"/>
  <c r="C46" i="4" a="1"/>
  <c r="C146" i="4" a="1"/>
  <c r="C146" i="4" s="1"/>
  <c r="C112" i="4" a="1"/>
  <c r="C97" i="4" a="1"/>
  <c r="C120" i="4" a="1"/>
  <c r="C105" i="4" a="1"/>
  <c r="C105" i="4" s="1"/>
  <c r="C143" i="4" a="1"/>
  <c r="C141" i="6" s="1"/>
  <c r="C118" i="4" a="1"/>
  <c r="C136" i="4" a="1"/>
  <c r="C134" i="6" s="1"/>
  <c r="C128" i="4" a="1"/>
  <c r="C102" i="4" a="1"/>
  <c r="C102" i="4" s="1"/>
  <c r="C131" i="4" a="1"/>
  <c r="C104" i="4" a="1"/>
  <c r="B102" i="6" s="1" a="1"/>
  <c r="B102" i="6" s="1"/>
  <c r="C100" i="4" a="1"/>
  <c r="C125" i="4" a="1"/>
  <c r="C88" i="4" a="1"/>
  <c r="C86" i="6" s="1"/>
  <c r="C192" i="4" a="1"/>
  <c r="B190" i="6" s="1" a="1"/>
  <c r="B190" i="6" s="1"/>
  <c r="C167" i="4" a="1"/>
  <c r="C165" i="6" s="1"/>
  <c r="C194" i="4" a="1"/>
  <c r="C194" i="4" s="1"/>
  <c r="C180" i="4" a="1"/>
  <c r="C180" i="4" s="1"/>
  <c r="C203" i="4" a="1"/>
  <c r="C201" i="6" s="1"/>
  <c r="C177" i="4" a="1"/>
  <c r="C177" i="4" s="1"/>
  <c r="C154" i="4" a="1"/>
  <c r="C154" i="4" s="1"/>
  <c r="C38" i="4" a="1"/>
  <c r="C162" i="4" a="1"/>
  <c r="C121" i="4" a="1"/>
  <c r="C121" i="4" s="1"/>
  <c r="C106" i="4" a="1"/>
  <c r="C108" i="4" a="1"/>
  <c r="C114" i="4" a="1"/>
  <c r="B112" i="6" s="1" a="1"/>
  <c r="B112" i="6" s="1"/>
  <c r="C132" i="4" a="1"/>
  <c r="C134" i="4" a="1"/>
  <c r="C98" i="4" a="1"/>
  <c r="B96" i="6" s="1" a="1"/>
  <c r="B96" i="6" s="1"/>
  <c r="C144" i="4" a="1"/>
  <c r="C111" i="4" a="1"/>
  <c r="C140" i="4" a="1"/>
  <c r="C138" i="4" a="1"/>
  <c r="C138" i="4" s="1"/>
  <c r="C113" i="4" a="1"/>
  <c r="C91" i="4" a="1"/>
  <c r="C189" i="4" a="1"/>
  <c r="C189" i="4" s="1"/>
  <c r="C182" i="4" a="1"/>
  <c r="C182" i="4" s="1"/>
  <c r="C183" i="4" a="1"/>
  <c r="C183" i="4" s="1"/>
  <c r="C173" i="4" a="1"/>
  <c r="C173" i="4" s="1"/>
  <c r="C196" i="4" a="1"/>
  <c r="B194" i="6" s="1" a="1"/>
  <c r="B194" i="6" s="1"/>
  <c r="C170" i="4" a="1"/>
  <c r="C170" i="4" s="1"/>
  <c r="C153" i="4" a="1"/>
  <c r="C151" i="4" a="1"/>
  <c r="C158" i="4" a="1"/>
  <c r="C156" i="6" s="1"/>
  <c r="C161" i="4" a="1"/>
  <c r="C171" i="4" a="1"/>
  <c r="C171" i="4" s="1"/>
  <c r="C198" i="4" a="1"/>
  <c r="C196" i="6" s="1"/>
  <c r="C184" i="4" a="1"/>
  <c r="C184" i="4" s="1"/>
  <c r="C178" i="4" a="1"/>
  <c r="B176" i="6" s="1" a="1"/>
  <c r="B176" i="6" s="1"/>
  <c r="C172" i="4" a="1"/>
  <c r="C170" i="6" s="1"/>
  <c r="C185" i="4" a="1"/>
  <c r="C185" i="4" s="1"/>
  <c r="C186" i="4" a="1"/>
  <c r="C184" i="6" s="1"/>
  <c r="C187" i="4" a="1"/>
  <c r="C187" i="4" s="1"/>
  <c r="C181" i="4" a="1"/>
  <c r="C181" i="4" s="1"/>
  <c r="C166" i="4" a="1"/>
  <c r="C164" i="6" s="1"/>
  <c r="C175" i="4" a="1"/>
  <c r="C175" i="4" s="1"/>
  <c r="C188" i="4" a="1"/>
  <c r="B186" i="6" s="1" a="1"/>
  <c r="B186" i="6" s="1"/>
  <c r="C179" i="4" a="1"/>
  <c r="C165" i="4" a="1"/>
  <c r="C165" i="4" s="1"/>
  <c r="C202" i="4" a="1"/>
  <c r="C202" i="4" s="1"/>
  <c r="C201" i="4" a="1"/>
  <c r="C199" i="6" s="1"/>
  <c r="C191" i="4" a="1"/>
  <c r="C189" i="6" s="1"/>
  <c r="C197" i="4" a="1"/>
  <c r="C195" i="6" s="1"/>
  <c r="C174" i="4" a="1"/>
  <c r="C174" i="4" s="1"/>
  <c r="C195" i="4" a="1"/>
  <c r="C193" i="6" s="1"/>
  <c r="C71" i="4" a="1"/>
  <c r="C127" i="4" a="1"/>
  <c r="C130" i="4" a="1"/>
  <c r="C50" i="4" a="1"/>
  <c r="C78" i="4" a="1"/>
  <c r="C72" i="4" a="1"/>
  <c r="C75" i="4" a="1"/>
  <c r="C15" i="4" a="1"/>
  <c r="C60" i="4" a="1"/>
  <c r="C44" i="4" a="1"/>
  <c r="C5" i="4" a="1"/>
  <c r="C25" i="4" a="1"/>
  <c r="C47" i="4" a="1"/>
  <c r="C45" i="4" a="1"/>
  <c r="C59" i="4" a="1"/>
  <c r="C20" i="4" a="1"/>
  <c r="C31" i="4" a="1"/>
  <c r="C53" i="4" a="1"/>
  <c r="C36" i="4" a="1"/>
  <c r="C32" i="4" a="1"/>
  <c r="C73" i="4" a="1"/>
  <c r="C11" i="4" a="1"/>
  <c r="C8" i="4" a="1"/>
  <c r="C81" i="4" a="1"/>
  <c r="C37" i="4" a="1"/>
  <c r="C56" i="4" a="1"/>
  <c r="C14" i="4" a="1"/>
  <c r="C62" i="4" a="1"/>
  <c r="C54" i="4" a="1"/>
  <c r="C23" i="4" a="1"/>
  <c r="C61" i="4" a="1"/>
  <c r="C6" i="4" a="1"/>
  <c r="C68" i="4" a="1"/>
  <c r="C74" i="4" a="1"/>
  <c r="C84" i="4" a="1"/>
  <c r="C67" i="4" a="1"/>
  <c r="C76" i="4" a="1"/>
  <c r="C12" i="4" a="1"/>
  <c r="C26" i="4" a="1"/>
  <c r="C39" i="4" a="1"/>
  <c r="C79" i="4" a="1"/>
  <c r="C77" i="4" a="1"/>
  <c r="C18" i="4" a="1"/>
  <c r="C43" i="4" a="1"/>
  <c r="C48" i="4" a="1"/>
  <c r="C63" i="4" a="1"/>
  <c r="C57" i="4" a="1"/>
  <c r="C42" i="4" a="1"/>
  <c r="C13" i="4" a="1"/>
  <c r="C66" i="4" a="1"/>
  <c r="C40" i="4" a="1"/>
  <c r="C9" i="4" a="1"/>
  <c r="C27" i="4" a="1"/>
  <c r="C58" i="4" a="1"/>
  <c r="C22" i="4" a="1"/>
  <c r="C65" i="4" a="1"/>
  <c r="C19" i="4" a="1"/>
  <c r="C64" i="4" a="1"/>
  <c r="C21" i="4" a="1"/>
  <c r="C29" i="4" a="1"/>
  <c r="C70" i="4" a="1"/>
  <c r="C41" i="4" a="1"/>
  <c r="C51" i="4" a="1"/>
  <c r="C49" i="4" a="1"/>
  <c r="C28" i="4" a="1"/>
  <c r="C83" i="4" a="1"/>
  <c r="C80" i="4" a="1"/>
  <c r="C35" i="4" a="1"/>
  <c r="C16" i="4" a="1"/>
  <c r="C33" i="4" a="1"/>
  <c r="C10" i="4" a="1"/>
  <c r="C7" i="4" a="1"/>
  <c r="C17" i="4" a="1"/>
  <c r="H3" i="3" a="1"/>
  <c r="H3" i="3" s="1"/>
  <c r="B136" i="6" l="1" a="1"/>
  <c r="B136" i="6" s="1"/>
  <c r="C136" i="6"/>
  <c r="C107" i="4"/>
  <c r="A105" i="6" s="1"/>
  <c r="C150" i="6"/>
  <c r="C96" i="6"/>
  <c r="C99" i="6"/>
  <c r="B148" i="6" a="1"/>
  <c r="B148" i="6" s="1"/>
  <c r="C87" i="4"/>
  <c r="A85" i="6" s="1"/>
  <c r="B108" i="6" a="1"/>
  <c r="B108" i="6" s="1"/>
  <c r="C149" i="4"/>
  <c r="B149" i="4" s="1"/>
  <c r="B174" i="6" a="1"/>
  <c r="B174" i="6" s="1"/>
  <c r="C176" i="4"/>
  <c r="B176" i="4" s="1"/>
  <c r="B50" i="6" a="1"/>
  <c r="B50" i="6" s="1"/>
  <c r="C129" i="4"/>
  <c r="A127" i="6" s="1"/>
  <c r="B171" i="6" a="1"/>
  <c r="B171" i="6" s="1"/>
  <c r="C148" i="6"/>
  <c r="B130" i="6" a="1"/>
  <c r="B130" i="6" s="1"/>
  <c r="C135" i="4"/>
  <c r="A133" i="6" s="1"/>
  <c r="B86" i="6" a="1"/>
  <c r="B86" i="6" s="1"/>
  <c r="C50" i="6"/>
  <c r="C119" i="6"/>
  <c r="C52" i="4"/>
  <c r="C69" i="4"/>
  <c r="C89" i="4"/>
  <c r="A87" i="6" s="1"/>
  <c r="C131" i="4"/>
  <c r="C115" i="4"/>
  <c r="A113" i="6" s="1"/>
  <c r="B157" i="6" a="1"/>
  <c r="B157" i="6" s="1"/>
  <c r="B133" i="6" a="1"/>
  <c r="B133" i="6" s="1"/>
  <c r="B89" i="6" a="1"/>
  <c r="B89" i="6" s="1"/>
  <c r="B122" i="6" a="1"/>
  <c r="B122" i="6" s="1"/>
  <c r="C149" i="6"/>
  <c r="C178" i="6"/>
  <c r="C109" i="6"/>
  <c r="C90" i="6"/>
  <c r="B167" i="6" a="1"/>
  <c r="B167" i="6" s="1"/>
  <c r="B129" i="6" a="1"/>
  <c r="B129" i="6" s="1"/>
  <c r="C4" i="4"/>
  <c r="C105" i="6"/>
  <c r="B201" i="6" a="1"/>
  <c r="B201" i="6" s="1"/>
  <c r="C85" i="6"/>
  <c r="B80" i="6" a="1"/>
  <c r="B80" i="6" s="1"/>
  <c r="C97" i="4"/>
  <c r="A95" i="6" s="1"/>
  <c r="C124" i="4"/>
  <c r="A122" i="6" s="1"/>
  <c r="C101" i="4"/>
  <c r="A99" i="6" s="1"/>
  <c r="C157" i="6"/>
  <c r="C95" i="6"/>
  <c r="C89" i="6"/>
  <c r="C127" i="6"/>
  <c r="B149" i="6" a="1"/>
  <c r="B149" i="6" s="1"/>
  <c r="C190" i="6"/>
  <c r="B109" i="6" a="1"/>
  <c r="B109" i="6" s="1"/>
  <c r="B90" i="6" a="1"/>
  <c r="B90" i="6" s="1"/>
  <c r="C169" i="4"/>
  <c r="B169" i="4" s="1"/>
  <c r="C116" i="6"/>
  <c r="C53" i="6"/>
  <c r="B143" i="6" a="1"/>
  <c r="B143" i="6" s="1"/>
  <c r="C142" i="4"/>
  <c r="B142" i="4" s="1"/>
  <c r="C94" i="6"/>
  <c r="C197" i="6"/>
  <c r="B85" i="6" a="1"/>
  <c r="B85" i="6" s="1"/>
  <c r="C96" i="4"/>
  <c r="A94" i="6" s="1"/>
  <c r="C136" i="4"/>
  <c r="A134" i="6" s="1"/>
  <c r="C88" i="4"/>
  <c r="A86" i="6" s="1"/>
  <c r="C145" i="4"/>
  <c r="A143" i="6" s="1"/>
  <c r="C91" i="4"/>
  <c r="C115" i="6"/>
  <c r="C171" i="6"/>
  <c r="B99" i="6" a="1"/>
  <c r="B99" i="6" s="1"/>
  <c r="C122" i="6"/>
  <c r="B87" i="6" a="1"/>
  <c r="B87" i="6" s="1"/>
  <c r="C166" i="6"/>
  <c r="B113" i="6" a="1"/>
  <c r="B113" i="6" s="1"/>
  <c r="C92" i="4"/>
  <c r="B92" i="4" s="1"/>
  <c r="C150" i="4"/>
  <c r="C191" i="6"/>
  <c r="C102" i="6"/>
  <c r="B116" i="6" a="1"/>
  <c r="B116" i="6" s="1"/>
  <c r="C155" i="6"/>
  <c r="C44" i="6"/>
  <c r="C2" i="6"/>
  <c r="B53" i="6" a="1"/>
  <c r="B53" i="6" s="1"/>
  <c r="C117" i="4"/>
  <c r="A115" i="6" s="1"/>
  <c r="C110" i="4"/>
  <c r="B110" i="4" s="1"/>
  <c r="B115" i="6" a="1"/>
  <c r="B115" i="6" s="1"/>
  <c r="C118" i="6"/>
  <c r="C152" i="4"/>
  <c r="C104" i="6"/>
  <c r="C46" i="4"/>
  <c r="C36" i="6"/>
  <c r="C67" i="6"/>
  <c r="C80" i="6"/>
  <c r="B36" i="6" a="1"/>
  <c r="B36" i="6" s="1"/>
  <c r="B44" i="6" a="1"/>
  <c r="B44" i="6" s="1"/>
  <c r="C118" i="4"/>
  <c r="B197" i="6" a="1"/>
  <c r="B197" i="6" s="1"/>
  <c r="C147" i="6"/>
  <c r="B118" i="6" a="1"/>
  <c r="B118" i="6" s="1"/>
  <c r="B119" i="6" a="1"/>
  <c r="B119" i="6" s="1"/>
  <c r="B140" i="6" a="1"/>
  <c r="B140" i="6" s="1"/>
  <c r="B127" i="6" a="1"/>
  <c r="B127" i="6" s="1"/>
  <c r="C151" i="4"/>
  <c r="B178" i="6" a="1"/>
  <c r="B178" i="6" s="1"/>
  <c r="C55" i="4"/>
  <c r="C38" i="4"/>
  <c r="B2" i="6" a="1"/>
  <c r="B2" i="6" s="1"/>
  <c r="C120" i="4"/>
  <c r="B120" i="4" s="1"/>
  <c r="C134" i="4"/>
  <c r="A132" i="6" s="1"/>
  <c r="C111" i="4"/>
  <c r="A109" i="6" s="1"/>
  <c r="C132" i="4"/>
  <c r="A130" i="6" s="1"/>
  <c r="C108" i="6"/>
  <c r="B147" i="6" a="1"/>
  <c r="B147" i="6" s="1"/>
  <c r="B95" i="6" a="1"/>
  <c r="B95" i="6" s="1"/>
  <c r="C143" i="6"/>
  <c r="C140" i="6"/>
  <c r="B105" i="6" a="1"/>
  <c r="B105" i="6" s="1"/>
  <c r="B94" i="6" a="1"/>
  <c r="B94" i="6" s="1"/>
  <c r="C87" i="6"/>
  <c r="B150" i="6" a="1"/>
  <c r="B150" i="6" s="1"/>
  <c r="C168" i="4"/>
  <c r="A166" i="6" s="1"/>
  <c r="C140" i="4"/>
  <c r="B140" i="4" s="1"/>
  <c r="B132" i="6" a="1"/>
  <c r="B132" i="6" s="1"/>
  <c r="B156" i="6" a="1"/>
  <c r="B156" i="6" s="1"/>
  <c r="C129" i="6"/>
  <c r="C130" i="6"/>
  <c r="B160" i="4"/>
  <c r="A158" i="6"/>
  <c r="C158" i="6"/>
  <c r="B158" i="6" a="1"/>
  <c r="B158" i="6" s="1"/>
  <c r="B91" i="6" a="1"/>
  <c r="B91" i="6" s="1"/>
  <c r="B168" i="6" a="1"/>
  <c r="B168" i="6" s="1"/>
  <c r="B92" i="6" a="1"/>
  <c r="B92" i="6" s="1"/>
  <c r="C100" i="4"/>
  <c r="B100" i="4" s="1"/>
  <c r="C154" i="6"/>
  <c r="C180" i="6"/>
  <c r="B146" i="6" a="1"/>
  <c r="B146" i="6" s="1"/>
  <c r="C175" i="6"/>
  <c r="C101" i="6"/>
  <c r="C128" i="4"/>
  <c r="A126" i="6" s="1"/>
  <c r="B22" i="6" a="1"/>
  <c r="B22" i="6" s="1"/>
  <c r="C156" i="4"/>
  <c r="B156" i="4" s="1"/>
  <c r="B175" i="6" a="1"/>
  <c r="B175" i="6" s="1"/>
  <c r="B165" i="6" a="1"/>
  <c r="B165" i="6" s="1"/>
  <c r="C98" i="4"/>
  <c r="A96" i="6" s="1"/>
  <c r="B153" i="6" a="1"/>
  <c r="B153" i="6" s="1"/>
  <c r="C169" i="6"/>
  <c r="C144" i="6"/>
  <c r="C121" i="6"/>
  <c r="B161" i="6" a="1"/>
  <c r="B161" i="6" s="1"/>
  <c r="B106" i="6" a="1"/>
  <c r="B106" i="6" s="1"/>
  <c r="B28" i="6" a="1"/>
  <c r="B28" i="6" s="1"/>
  <c r="B179" i="6" a="1"/>
  <c r="B179" i="6" s="1"/>
  <c r="C117" i="6"/>
  <c r="C183" i="6"/>
  <c r="C137" i="6"/>
  <c r="C167" i="4"/>
  <c r="B167" i="4" s="1"/>
  <c r="B101" i="6" a="1"/>
  <c r="B101" i="6" s="1"/>
  <c r="C98" i="6"/>
  <c r="C139" i="4"/>
  <c r="C147" i="4"/>
  <c r="B198" i="6" a="1"/>
  <c r="B198" i="6" s="1"/>
  <c r="B103" i="6" a="1"/>
  <c r="B103" i="6" s="1"/>
  <c r="B121" i="6" a="1"/>
  <c r="B121" i="6" s="1"/>
  <c r="C197" i="4"/>
  <c r="A195" i="6" s="1"/>
  <c r="C161" i="6"/>
  <c r="B98" i="6" a="1"/>
  <c r="B98" i="6" s="1"/>
  <c r="B126" i="6" a="1"/>
  <c r="B126" i="6" s="1"/>
  <c r="C92" i="6"/>
  <c r="C187" i="6"/>
  <c r="C153" i="4"/>
  <c r="C151" i="6"/>
  <c r="C181" i="6"/>
  <c r="B181" i="6" a="1"/>
  <c r="B181" i="6" s="1"/>
  <c r="B111" i="6" a="1"/>
  <c r="B111" i="6" s="1"/>
  <c r="C111" i="6"/>
  <c r="C144" i="4"/>
  <c r="A142" i="6" s="1"/>
  <c r="B142" i="6" a="1"/>
  <c r="B142" i="6" s="1"/>
  <c r="C112" i="6"/>
  <c r="C152" i="6"/>
  <c r="B152" i="6" a="1"/>
  <c r="B152" i="6" s="1"/>
  <c r="B123" i="6" a="1"/>
  <c r="B123" i="6" s="1"/>
  <c r="B100" i="6" a="1"/>
  <c r="B100" i="6" s="1"/>
  <c r="B141" i="6" a="1"/>
  <c r="B141" i="6" s="1"/>
  <c r="C110" i="6"/>
  <c r="C86" i="4"/>
  <c r="B84" i="6" a="1"/>
  <c r="B84" i="6" s="1"/>
  <c r="C164" i="4"/>
  <c r="A162" i="6" s="1"/>
  <c r="B162" i="6" a="1"/>
  <c r="B162" i="6" s="1"/>
  <c r="C93" i="6"/>
  <c r="C139" i="6"/>
  <c r="C141" i="4"/>
  <c r="A139" i="6" s="1"/>
  <c r="C109" i="4"/>
  <c r="A107" i="6" s="1"/>
  <c r="B107" i="6" a="1"/>
  <c r="B107" i="6" s="1"/>
  <c r="C114" i="6"/>
  <c r="B114" i="6" a="1"/>
  <c r="B114" i="6" s="1"/>
  <c r="C28" i="6"/>
  <c r="C97" i="6"/>
  <c r="C188" i="6"/>
  <c r="B188" i="6" a="1"/>
  <c r="B188" i="6" s="1"/>
  <c r="B131" i="6" a="1"/>
  <c r="B131" i="6" s="1"/>
  <c r="C131" i="6"/>
  <c r="C120" i="6"/>
  <c r="C88" i="6"/>
  <c r="C90" i="4"/>
  <c r="A88" i="6" s="1"/>
  <c r="B88" i="6" a="1"/>
  <c r="B88" i="6" s="1"/>
  <c r="B135" i="6" a="1"/>
  <c r="B135" i="6" s="1"/>
  <c r="C137" i="4"/>
  <c r="A135" i="6" s="1"/>
  <c r="C135" i="6"/>
  <c r="C124" i="6"/>
  <c r="B124" i="6" a="1"/>
  <c r="B124" i="6" s="1"/>
  <c r="C32" i="6"/>
  <c r="B32" i="6" a="1"/>
  <c r="B32" i="6" s="1"/>
  <c r="C116" i="4"/>
  <c r="B116" i="4" s="1"/>
  <c r="C95" i="4"/>
  <c r="B95" i="4" s="1"/>
  <c r="C190" i="4"/>
  <c r="B190" i="4" s="1"/>
  <c r="C133" i="4"/>
  <c r="B133" i="4" s="1"/>
  <c r="B139" i="6" a="1"/>
  <c r="B139" i="6" s="1"/>
  <c r="B120" i="6" a="1"/>
  <c r="B120" i="6" s="1"/>
  <c r="C192" i="6"/>
  <c r="C142" i="6"/>
  <c r="C191" i="4"/>
  <c r="B191" i="4" s="1"/>
  <c r="B189" i="6" a="1"/>
  <c r="B189" i="6" s="1"/>
  <c r="C179" i="4"/>
  <c r="B179" i="4" s="1"/>
  <c r="B177" i="6" a="1"/>
  <c r="B177" i="6" s="1"/>
  <c r="C177" i="6"/>
  <c r="C172" i="4"/>
  <c r="A170" i="6" s="1"/>
  <c r="B170" i="6" a="1"/>
  <c r="B170" i="6" s="1"/>
  <c r="C34" i="4"/>
  <c r="C126" i="4"/>
  <c r="A124" i="6" s="1"/>
  <c r="C112" i="4"/>
  <c r="A110" i="6" s="1"/>
  <c r="B151" i="6" a="1"/>
  <c r="B151" i="6" s="1"/>
  <c r="B192" i="6" a="1"/>
  <c r="B192" i="6" s="1"/>
  <c r="C123" i="6"/>
  <c r="C100" i="6"/>
  <c r="C30" i="4"/>
  <c r="C99" i="4"/>
  <c r="A97" i="6" s="1"/>
  <c r="C122" i="4"/>
  <c r="A120" i="6" s="1"/>
  <c r="C114" i="4"/>
  <c r="C143" i="4"/>
  <c r="A141" i="6" s="1"/>
  <c r="C113" i="4"/>
  <c r="C179" i="6"/>
  <c r="C107" i="6"/>
  <c r="B169" i="6" a="1"/>
  <c r="B169" i="6" s="1"/>
  <c r="B97" i="6" a="1"/>
  <c r="B97" i="6" s="1"/>
  <c r="B110" i="6" a="1"/>
  <c r="B110" i="6" s="1"/>
  <c r="C125" i="4"/>
  <c r="B125" i="4" s="1"/>
  <c r="B93" i="6" a="1"/>
  <c r="B93" i="6" s="1"/>
  <c r="C24" i="4"/>
  <c r="C153" i="6"/>
  <c r="C198" i="6"/>
  <c r="C103" i="6"/>
  <c r="B144" i="6" a="1"/>
  <c r="B144" i="6" s="1"/>
  <c r="C168" i="6"/>
  <c r="C148" i="4"/>
  <c r="A146" i="6" s="1"/>
  <c r="C119" i="4"/>
  <c r="B117" i="6" a="1"/>
  <c r="B117" i="6" s="1"/>
  <c r="B180" i="6" a="1"/>
  <c r="B180" i="6" s="1"/>
  <c r="C145" i="6"/>
  <c r="C22" i="6"/>
  <c r="C93" i="4"/>
  <c r="A91" i="6" s="1"/>
  <c r="C108" i="4"/>
  <c r="A106" i="6" s="1"/>
  <c r="C123" i="4"/>
  <c r="A121" i="6" s="1"/>
  <c r="B145" i="6" a="1"/>
  <c r="B145" i="6" s="1"/>
  <c r="B137" i="6" a="1"/>
  <c r="B137" i="6" s="1"/>
  <c r="C126" i="6"/>
  <c r="C106" i="6"/>
  <c r="C194" i="6"/>
  <c r="C203" i="4"/>
  <c r="B203" i="4" s="1"/>
  <c r="C192" i="4"/>
  <c r="A190" i="6" s="1"/>
  <c r="B138" i="6" a="1"/>
  <c r="B138" i="6" s="1"/>
  <c r="C158" i="4"/>
  <c r="A156" i="6" s="1"/>
  <c r="C104" i="4"/>
  <c r="B104" i="4" s="1"/>
  <c r="B134" i="6" a="1"/>
  <c r="B134" i="6" s="1"/>
  <c r="C196" i="4"/>
  <c r="A194" i="6" s="1"/>
  <c r="B187" i="6" a="1"/>
  <c r="B187" i="6" s="1"/>
  <c r="C138" i="6"/>
  <c r="C132" i="6"/>
  <c r="B191" i="6" a="1"/>
  <c r="B191" i="6" s="1"/>
  <c r="B104" i="6" a="1"/>
  <c r="B104" i="6" s="1"/>
  <c r="B155" i="6" a="1"/>
  <c r="B155" i="6" s="1"/>
  <c r="C161" i="4"/>
  <c r="B159" i="6" a="1"/>
  <c r="B159" i="6" s="1"/>
  <c r="C159" i="6"/>
  <c r="C162" i="4"/>
  <c r="B160" i="6" a="1"/>
  <c r="B160" i="6" s="1"/>
  <c r="C160" i="6"/>
  <c r="C106" i="4"/>
  <c r="A104" i="6" s="1"/>
  <c r="C166" i="4"/>
  <c r="A164" i="6" s="1"/>
  <c r="B163" i="6" a="1"/>
  <c r="B163" i="6" s="1"/>
  <c r="B164" i="6" a="1"/>
  <c r="B164" i="6" s="1"/>
  <c r="C198" i="4"/>
  <c r="B198" i="4" s="1"/>
  <c r="C163" i="6"/>
  <c r="B183" i="6" a="1"/>
  <c r="B183" i="6" s="1"/>
  <c r="B196" i="6" a="1"/>
  <c r="B196" i="6" s="1"/>
  <c r="B195" i="6" a="1"/>
  <c r="B195" i="6" s="1"/>
  <c r="C186" i="4"/>
  <c r="B186" i="4" s="1"/>
  <c r="B173" i="6" a="1"/>
  <c r="B173" i="6" s="1"/>
  <c r="B172" i="6" a="1"/>
  <c r="B172" i="6" s="1"/>
  <c r="A92" i="6"/>
  <c r="A103" i="6"/>
  <c r="A100" i="6"/>
  <c r="A144" i="6"/>
  <c r="A119" i="6"/>
  <c r="A101" i="6"/>
  <c r="C172" i="6"/>
  <c r="C178" i="4"/>
  <c r="A176" i="6" s="1"/>
  <c r="B182" i="6" a="1"/>
  <c r="B182" i="6" s="1"/>
  <c r="C182" i="6"/>
  <c r="B200" i="6" a="1"/>
  <c r="B200" i="6" s="1"/>
  <c r="C188" i="4"/>
  <c r="B188" i="4" s="1"/>
  <c r="B199" i="6" a="1"/>
  <c r="B199" i="6" s="1"/>
  <c r="B184" i="6" a="1"/>
  <c r="B184" i="6" s="1"/>
  <c r="C173" i="6"/>
  <c r="C195" i="4"/>
  <c r="B195" i="4" s="1"/>
  <c r="C200" i="6"/>
  <c r="C185" i="6"/>
  <c r="C201" i="4"/>
  <c r="B201" i="4" s="1"/>
  <c r="C186" i="6"/>
  <c r="B185" i="6" a="1"/>
  <c r="B185" i="6" s="1"/>
  <c r="C176" i="6"/>
  <c r="B193" i="6" a="1"/>
  <c r="B193" i="6" s="1"/>
  <c r="C69" i="6"/>
  <c r="C71" i="4"/>
  <c r="B69" i="6" a="1"/>
  <c r="B69" i="6" s="1"/>
  <c r="B138" i="4"/>
  <c r="A136" i="6"/>
  <c r="C125" i="6"/>
  <c r="B125" i="6" a="1"/>
  <c r="B125" i="6" s="1"/>
  <c r="B181" i="4"/>
  <c r="A179" i="6"/>
  <c r="B199" i="4"/>
  <c r="A197" i="6"/>
  <c r="B171" i="4"/>
  <c r="A169" i="6"/>
  <c r="B182" i="4"/>
  <c r="A180" i="6"/>
  <c r="B177" i="4"/>
  <c r="A175" i="6"/>
  <c r="B180" i="4"/>
  <c r="A178" i="6"/>
  <c r="B174" i="4"/>
  <c r="A172" i="6"/>
  <c r="B163" i="4"/>
  <c r="A161" i="6"/>
  <c r="B200" i="4"/>
  <c r="A198" i="6"/>
  <c r="B183" i="4"/>
  <c r="A181" i="6"/>
  <c r="B189" i="4"/>
  <c r="A187" i="6"/>
  <c r="C127" i="4"/>
  <c r="B175" i="4"/>
  <c r="A173" i="6"/>
  <c r="B185" i="4"/>
  <c r="A183" i="6"/>
  <c r="B184" i="4"/>
  <c r="A182" i="6"/>
  <c r="B173" i="4"/>
  <c r="A171" i="6"/>
  <c r="B154" i="4"/>
  <c r="A152" i="6"/>
  <c r="B170" i="4"/>
  <c r="A168" i="6"/>
  <c r="B165" i="4"/>
  <c r="A163" i="6"/>
  <c r="C130" i="4"/>
  <c r="B128" i="6" a="1"/>
  <c r="B128" i="6" s="1"/>
  <c r="C128" i="6"/>
  <c r="B155" i="4"/>
  <c r="A153" i="6"/>
  <c r="B187" i="4"/>
  <c r="A185" i="6"/>
  <c r="B159" i="4"/>
  <c r="A157" i="6"/>
  <c r="B194" i="4"/>
  <c r="A192" i="6"/>
  <c r="B202" i="4"/>
  <c r="A200" i="6"/>
  <c r="B193" i="4"/>
  <c r="A191" i="6"/>
  <c r="B157" i="4"/>
  <c r="A155" i="6"/>
  <c r="B105" i="4"/>
  <c r="B102" i="4"/>
  <c r="B121" i="4"/>
  <c r="B146" i="4"/>
  <c r="B94" i="4"/>
  <c r="B103" i="4"/>
  <c r="B8" i="6" a="1"/>
  <c r="B8" i="6" s="1"/>
  <c r="B33" i="6" a="1"/>
  <c r="B33" i="6" s="1"/>
  <c r="C21" i="4"/>
  <c r="B64" i="6" a="1"/>
  <c r="B64" i="6" s="1"/>
  <c r="C72" i="6"/>
  <c r="B60" i="6" a="1"/>
  <c r="B60" i="6" s="1"/>
  <c r="C29" i="6"/>
  <c r="B23" i="6" a="1"/>
  <c r="B23" i="6" s="1"/>
  <c r="B39" i="6" a="1"/>
  <c r="B39" i="6" s="1"/>
  <c r="B63" i="6" a="1"/>
  <c r="B63" i="6" s="1"/>
  <c r="C41" i="6"/>
  <c r="B10" i="6" a="1"/>
  <c r="B10" i="6" s="1"/>
  <c r="C12" i="6"/>
  <c r="C6" i="6"/>
  <c r="B30" i="6" a="1"/>
  <c r="B30" i="6" s="1"/>
  <c r="C20" i="4"/>
  <c r="B13" i="6" a="1"/>
  <c r="B13" i="6" s="1"/>
  <c r="B73" i="6" a="1"/>
  <c r="B73" i="6" s="1"/>
  <c r="B48" i="6" a="1"/>
  <c r="B48" i="6" s="1"/>
  <c r="B15" i="6" a="1"/>
  <c r="B15" i="6" s="1"/>
  <c r="B31" i="6" a="1"/>
  <c r="B31" i="6" s="1"/>
  <c r="C14" i="6"/>
  <c r="B68" i="6" a="1"/>
  <c r="B68" i="6" s="1"/>
  <c r="B17" i="6" a="1"/>
  <c r="B17" i="6" s="1"/>
  <c r="C22" i="4"/>
  <c r="C9" i="4"/>
  <c r="C13" i="4"/>
  <c r="B46" i="6" a="1"/>
  <c r="B46" i="6" s="1"/>
  <c r="C16" i="6"/>
  <c r="C39" i="4"/>
  <c r="B74" i="6" a="1"/>
  <c r="B74" i="6" s="1"/>
  <c r="B82" i="6" a="1"/>
  <c r="B82" i="6" s="1"/>
  <c r="C68" i="4"/>
  <c r="B21" i="6" a="1"/>
  <c r="B21" i="6" s="1"/>
  <c r="C54" i="6"/>
  <c r="B79" i="6" a="1"/>
  <c r="B79" i="6" s="1"/>
  <c r="C9" i="6"/>
  <c r="C34" i="6"/>
  <c r="B57" i="6" a="1"/>
  <c r="B57" i="6" s="1"/>
  <c r="C43" i="6"/>
  <c r="B3" i="6" a="1"/>
  <c r="B3" i="6" s="1"/>
  <c r="B70" i="6" a="1"/>
  <c r="B70" i="6" s="1"/>
  <c r="B78" i="6" a="1"/>
  <c r="B78" i="6" s="1"/>
  <c r="C51" i="4"/>
  <c r="C25" i="6"/>
  <c r="B55" i="6" a="1"/>
  <c r="B55" i="6" s="1"/>
  <c r="B71" i="6" a="1"/>
  <c r="B71" i="6" s="1"/>
  <c r="C58" i="6"/>
  <c r="B26" i="6" a="1"/>
  <c r="B26" i="6" s="1"/>
  <c r="B62" i="6" a="1"/>
  <c r="B62" i="6" s="1"/>
  <c r="B61" i="6" a="1"/>
  <c r="B61" i="6" s="1"/>
  <c r="B77" i="6" a="1"/>
  <c r="B77" i="6" s="1"/>
  <c r="B59" i="6" a="1"/>
  <c r="B59" i="6" s="1"/>
  <c r="B5" i="6" a="1"/>
  <c r="B5" i="6" s="1"/>
  <c r="C83" i="4"/>
  <c r="B47" i="6" a="1"/>
  <c r="B47" i="6" s="1"/>
  <c r="B27" i="6" a="1"/>
  <c r="B27" i="6" s="1"/>
  <c r="B56" i="6" a="1"/>
  <c r="B56" i="6" s="1"/>
  <c r="C40" i="4"/>
  <c r="C40" i="6"/>
  <c r="C75" i="6"/>
  <c r="C26" i="4"/>
  <c r="B65" i="6" a="1"/>
  <c r="B65" i="6" s="1"/>
  <c r="C6" i="4"/>
  <c r="C54" i="4"/>
  <c r="B35" i="6" a="1"/>
  <c r="B35" i="6" s="1"/>
  <c r="B51" i="6" a="1"/>
  <c r="B51" i="6" s="1"/>
  <c r="B45" i="6" a="1"/>
  <c r="B45" i="6" s="1"/>
  <c r="B42" i="6" a="1"/>
  <c r="B42" i="6" s="1"/>
  <c r="C78" i="4"/>
  <c r="B76" i="6" a="1"/>
  <c r="B76" i="6" s="1"/>
  <c r="C76" i="6"/>
  <c r="C75" i="4"/>
  <c r="C73" i="6"/>
  <c r="C64" i="4"/>
  <c r="C60" i="4"/>
  <c r="B58" i="6" a="1"/>
  <c r="B58" i="6" s="1"/>
  <c r="C55" i="6"/>
  <c r="C57" i="4"/>
  <c r="C52" i="6"/>
  <c r="C48" i="6"/>
  <c r="C50" i="4"/>
  <c r="C42" i="6"/>
  <c r="C44" i="4"/>
  <c r="C37" i="6"/>
  <c r="B37" i="6" a="1"/>
  <c r="B37" i="6" s="1"/>
  <c r="C29" i="4"/>
  <c r="C19" i="6"/>
  <c r="B19" i="6" a="1"/>
  <c r="B19" i="6" s="1"/>
  <c r="C14" i="4"/>
  <c r="B12" i="6" a="1"/>
  <c r="B12" i="6" s="1"/>
  <c r="B9" i="6" a="1"/>
  <c r="B9" i="6" s="1"/>
  <c r="C11" i="4"/>
  <c r="C77" i="4"/>
  <c r="C65" i="6"/>
  <c r="B75" i="6" a="1"/>
  <c r="B75" i="6" s="1"/>
  <c r="C67" i="4"/>
  <c r="B18" i="6" a="1"/>
  <c r="B18" i="6" s="1"/>
  <c r="C63" i="4"/>
  <c r="C62" i="6"/>
  <c r="C66" i="6"/>
  <c r="C78" i="6"/>
  <c r="B66" i="6" a="1"/>
  <c r="B66" i="6" s="1"/>
  <c r="C82" i="6"/>
  <c r="B24" i="6" a="1"/>
  <c r="B24" i="6" s="1"/>
  <c r="C56" i="4"/>
  <c r="C61" i="6"/>
  <c r="C84" i="4"/>
  <c r="B54" i="6" a="1"/>
  <c r="B54" i="6" s="1"/>
  <c r="C24" i="6"/>
  <c r="C26" i="6"/>
  <c r="C28" i="4"/>
  <c r="C80" i="4"/>
  <c r="C53" i="4"/>
  <c r="C20" i="6"/>
  <c r="C41" i="4"/>
  <c r="C51" i="6"/>
  <c r="C18" i="6"/>
  <c r="B20" i="6" a="1"/>
  <c r="B20" i="6" s="1"/>
  <c r="C39" i="6"/>
  <c r="C23" i="4"/>
  <c r="C21" i="6"/>
  <c r="C47" i="4"/>
  <c r="B41" i="6" a="1"/>
  <c r="B41" i="6" s="1"/>
  <c r="C30" i="6"/>
  <c r="C83" i="6"/>
  <c r="C31" i="4"/>
  <c r="B29" i="6" a="1"/>
  <c r="B29" i="6" s="1"/>
  <c r="C57" i="6"/>
  <c r="B52" i="6" a="1"/>
  <c r="B52" i="6" s="1"/>
  <c r="C8" i="4"/>
  <c r="C3" i="6"/>
  <c r="C42" i="4"/>
  <c r="B6" i="6" a="1"/>
  <c r="B6" i="6" s="1"/>
  <c r="C74" i="4"/>
  <c r="B72" i="6" a="1"/>
  <c r="B72" i="6" s="1"/>
  <c r="C27" i="6"/>
  <c r="B40" i="6" a="1"/>
  <c r="B40" i="6" s="1"/>
  <c r="C60" i="6"/>
  <c r="C62" i="4"/>
  <c r="C79" i="4"/>
  <c r="C27" i="4"/>
  <c r="C81" i="6"/>
  <c r="C5" i="4"/>
  <c r="B25" i="6" a="1"/>
  <c r="B25" i="6" s="1"/>
  <c r="B81" i="6" a="1"/>
  <c r="B81" i="6" s="1"/>
  <c r="C77" i="6"/>
  <c r="C36" i="4"/>
  <c r="C74" i="6"/>
  <c r="C76" i="4"/>
  <c r="C65" i="4"/>
  <c r="C18" i="4"/>
  <c r="C64" i="6"/>
  <c r="C61" i="4"/>
  <c r="C79" i="6"/>
  <c r="B34" i="6" a="1"/>
  <c r="B34" i="6" s="1"/>
  <c r="C70" i="4"/>
  <c r="C56" i="6"/>
  <c r="C68" i="6"/>
  <c r="C45" i="6"/>
  <c r="C58" i="4"/>
  <c r="C32" i="4"/>
  <c r="C59" i="4"/>
  <c r="C43" i="4"/>
  <c r="B11" i="6" a="1"/>
  <c r="B11" i="6" s="1"/>
  <c r="C72" i="4"/>
  <c r="C11" i="6"/>
  <c r="C10" i="6"/>
  <c r="B49" i="6" a="1"/>
  <c r="B49" i="6" s="1"/>
  <c r="C49" i="4"/>
  <c r="C12" i="4"/>
  <c r="B83" i="6" a="1"/>
  <c r="B83" i="6" s="1"/>
  <c r="C38" i="6"/>
  <c r="B16" i="6" a="1"/>
  <c r="B16" i="6" s="1"/>
  <c r="C47" i="6"/>
  <c r="B38" i="6" a="1"/>
  <c r="B38" i="6" s="1"/>
  <c r="C35" i="6"/>
  <c r="C70" i="6"/>
  <c r="C7" i="6"/>
  <c r="C73" i="4"/>
  <c r="C19" i="4"/>
  <c r="C71" i="6"/>
  <c r="B7" i="6" a="1"/>
  <c r="B7" i="6" s="1"/>
  <c r="C45" i="4"/>
  <c r="C48" i="4"/>
  <c r="C15" i="4"/>
  <c r="C37" i="4"/>
  <c r="C23" i="6"/>
  <c r="C59" i="6"/>
  <c r="C25" i="4"/>
  <c r="C4" i="6"/>
  <c r="C13" i="6"/>
  <c r="C66" i="4"/>
  <c r="B43" i="6" a="1"/>
  <c r="B43" i="6" s="1"/>
  <c r="C17" i="6"/>
  <c r="C63" i="6"/>
  <c r="C49" i="6"/>
  <c r="B4" i="6" a="1"/>
  <c r="B4" i="6" s="1"/>
  <c r="C81" i="4"/>
  <c r="C46" i="6"/>
  <c r="B14" i="6" a="1"/>
  <c r="B14" i="6" s="1"/>
  <c r="C7" i="4"/>
  <c r="C8" i="6"/>
  <c r="C33" i="4"/>
  <c r="C31" i="6"/>
  <c r="C5" i="6"/>
  <c r="C16" i="4"/>
  <c r="C10" i="4"/>
  <c r="C33" i="6"/>
  <c r="C35" i="4"/>
  <c r="C15" i="6"/>
  <c r="C17" i="4"/>
  <c r="B82" i="4"/>
  <c r="A80" i="6"/>
  <c r="B107" i="4" l="1"/>
  <c r="B145" i="4"/>
  <c r="B52" i="4"/>
  <c r="B115" i="4"/>
  <c r="A50" i="6"/>
  <c r="A167" i="6"/>
  <c r="A129" i="6"/>
  <c r="B135" i="4"/>
  <c r="A118" i="6"/>
  <c r="B87" i="4"/>
  <c r="B38" i="4"/>
  <c r="B101" i="4"/>
  <c r="A140" i="6"/>
  <c r="A137" i="6"/>
  <c r="A67" i="6"/>
  <c r="B88" i="4"/>
  <c r="B4" i="4"/>
  <c r="B129" i="4"/>
  <c r="B136" i="4"/>
  <c r="A174" i="6"/>
  <c r="A2" i="6"/>
  <c r="A44" i="6"/>
  <c r="A32" i="6"/>
  <c r="A36" i="6"/>
  <c r="B69" i="4"/>
  <c r="B126" i="4"/>
  <c r="A147" i="6"/>
  <c r="B124" i="4"/>
  <c r="B97" i="4"/>
  <c r="B98" i="4"/>
  <c r="B89" i="4"/>
  <c r="A149" i="6"/>
  <c r="B147" i="4"/>
  <c r="A98" i="6"/>
  <c r="B197" i="4"/>
  <c r="B46" i="4"/>
  <c r="B134" i="4"/>
  <c r="B131" i="4"/>
  <c r="B132" i="4"/>
  <c r="B128" i="4"/>
  <c r="B168" i="4"/>
  <c r="B117" i="4"/>
  <c r="A189" i="6"/>
  <c r="A116" i="6"/>
  <c r="A53" i="6"/>
  <c r="B55" i="4"/>
  <c r="A154" i="6"/>
  <c r="A150" i="6"/>
  <c r="B152" i="4"/>
  <c r="A114" i="6"/>
  <c r="B137" i="4"/>
  <c r="A138" i="6"/>
  <c r="B111" i="4"/>
  <c r="B96" i="4"/>
  <c r="A201" i="6"/>
  <c r="A196" i="6"/>
  <c r="A89" i="6"/>
  <c r="A148" i="6"/>
  <c r="B118" i="4"/>
  <c r="B90" i="4"/>
  <c r="B151" i="4"/>
  <c r="B113" i="4"/>
  <c r="A165" i="6"/>
  <c r="B91" i="4"/>
  <c r="B150" i="4"/>
  <c r="A108" i="6"/>
  <c r="A90" i="6"/>
  <c r="B108" i="4"/>
  <c r="B143" i="4"/>
  <c r="B158" i="4"/>
  <c r="B141" i="4"/>
  <c r="B166" i="4"/>
  <c r="B24" i="4"/>
  <c r="B148" i="4"/>
  <c r="B99" i="4"/>
  <c r="B86" i="4"/>
  <c r="B172" i="4"/>
  <c r="A22" i="6"/>
  <c r="B106" i="4"/>
  <c r="B196" i="4"/>
  <c r="A111" i="6"/>
  <c r="A145" i="6"/>
  <c r="B192" i="4"/>
  <c r="A123" i="6"/>
  <c r="A112" i="6"/>
  <c r="B30" i="4"/>
  <c r="B139" i="4"/>
  <c r="B164" i="4"/>
  <c r="B144" i="4"/>
  <c r="B109" i="4"/>
  <c r="A188" i="6"/>
  <c r="A177" i="6"/>
  <c r="A117" i="6"/>
  <c r="B114" i="4"/>
  <c r="B119" i="4"/>
  <c r="B153" i="4"/>
  <c r="B34" i="4"/>
  <c r="B93" i="4"/>
  <c r="B123" i="4"/>
  <c r="A93" i="6"/>
  <c r="A131" i="6"/>
  <c r="A28" i="6"/>
  <c r="B112" i="4"/>
  <c r="B122" i="4"/>
  <c r="A84" i="6"/>
  <c r="A151" i="6"/>
  <c r="A102" i="6"/>
  <c r="B161" i="4"/>
  <c r="A159" i="6"/>
  <c r="B178" i="4"/>
  <c r="B162" i="4"/>
  <c r="A160" i="6"/>
  <c r="A184" i="6"/>
  <c r="A69" i="6"/>
  <c r="B11" i="4"/>
  <c r="A125" i="6"/>
  <c r="A42" i="6"/>
  <c r="B71" i="4"/>
  <c r="B64" i="4"/>
  <c r="B127" i="4"/>
  <c r="B84" i="4"/>
  <c r="B6" i="4"/>
  <c r="A24" i="6"/>
  <c r="A128" i="6"/>
  <c r="A193" i="6"/>
  <c r="A186" i="6"/>
  <c r="A199" i="6"/>
  <c r="B130" i="4"/>
  <c r="A4" i="6"/>
  <c r="A66" i="6"/>
  <c r="A11" i="6"/>
  <c r="A18" i="6"/>
  <c r="B29" i="4"/>
  <c r="A55" i="6"/>
  <c r="A20" i="6"/>
  <c r="B68" i="4"/>
  <c r="B51" i="4"/>
  <c r="A81" i="6"/>
  <c r="B22" i="4"/>
  <c r="A49" i="6"/>
  <c r="B57" i="4"/>
  <c r="B20" i="4"/>
  <c r="A19" i="6"/>
  <c r="B40" i="4"/>
  <c r="A38" i="6"/>
  <c r="B83" i="4"/>
  <c r="A7" i="6"/>
  <c r="A27" i="6"/>
  <c r="A76" i="6"/>
  <c r="B17" i="4"/>
  <c r="A43" i="6"/>
  <c r="B12" i="4"/>
  <c r="B72" i="4"/>
  <c r="A57" i="6"/>
  <c r="A68" i="6"/>
  <c r="B76" i="4"/>
  <c r="B79" i="4"/>
  <c r="B23" i="4"/>
  <c r="B41" i="4"/>
  <c r="A54" i="6"/>
  <c r="B63" i="4"/>
  <c r="B50" i="4"/>
  <c r="B39" i="4"/>
  <c r="B49" i="4"/>
  <c r="B32" i="4"/>
  <c r="A60" i="6"/>
  <c r="A72" i="6"/>
  <c r="A6" i="6"/>
  <c r="B31" i="4"/>
  <c r="B75" i="4"/>
  <c r="A37" i="6"/>
  <c r="B26" i="4"/>
  <c r="B54" i="4"/>
  <c r="B21" i="4"/>
  <c r="A83" i="6"/>
  <c r="B9" i="4"/>
  <c r="B81" i="4"/>
  <c r="A64" i="6"/>
  <c r="B58" i="4"/>
  <c r="A16" i="6"/>
  <c r="B5" i="4"/>
  <c r="A25" i="6"/>
  <c r="B47" i="4"/>
  <c r="B53" i="4"/>
  <c r="A82" i="6"/>
  <c r="B44" i="4"/>
  <c r="B60" i="4"/>
  <c r="B25" i="4"/>
  <c r="B15" i="4"/>
  <c r="A17" i="6"/>
  <c r="A40" i="6"/>
  <c r="B77" i="4"/>
  <c r="B14" i="4"/>
  <c r="B35" i="4"/>
  <c r="A8" i="6"/>
  <c r="A14" i="6"/>
  <c r="B33" i="4"/>
  <c r="A5" i="6"/>
  <c r="A46" i="6"/>
  <c r="B73" i="4"/>
  <c r="B80" i="4"/>
  <c r="A9" i="6"/>
  <c r="B78" i="4"/>
  <c r="A52" i="6"/>
  <c r="B13" i="4"/>
  <c r="A35" i="6"/>
  <c r="B43" i="4"/>
  <c r="B61" i="4"/>
  <c r="B65" i="4"/>
  <c r="A34" i="6"/>
  <c r="A26" i="6"/>
  <c r="B67" i="4"/>
  <c r="A62" i="6"/>
  <c r="A48" i="6"/>
  <c r="A61" i="6"/>
  <c r="A12" i="6"/>
  <c r="A73" i="6"/>
  <c r="A58" i="6"/>
  <c r="B28" i="4"/>
  <c r="A75" i="6"/>
  <c r="A78" i="6"/>
  <c r="A51" i="6"/>
  <c r="A65" i="6"/>
  <c r="A39" i="6"/>
  <c r="A29" i="6"/>
  <c r="B56" i="4"/>
  <c r="A21" i="6"/>
  <c r="A77" i="6"/>
  <c r="B74" i="4"/>
  <c r="A59" i="6"/>
  <c r="A45" i="6"/>
  <c r="A70" i="6"/>
  <c r="B8" i="4"/>
  <c r="B42" i="4"/>
  <c r="B70" i="4"/>
  <c r="A63" i="6"/>
  <c r="B37" i="4"/>
  <c r="A3" i="6"/>
  <c r="B36" i="4"/>
  <c r="B62" i="4"/>
  <c r="B27" i="4"/>
  <c r="A74" i="6"/>
  <c r="B18" i="4"/>
  <c r="A47" i="6"/>
  <c r="A10" i="6"/>
  <c r="A23" i="6"/>
  <c r="B59" i="4"/>
  <c r="A71" i="6"/>
  <c r="B48" i="4"/>
  <c r="A41" i="6"/>
  <c r="A13" i="6"/>
  <c r="A30" i="6"/>
  <c r="A56" i="6"/>
  <c r="B45" i="4"/>
  <c r="B19" i="4"/>
  <c r="B66" i="4"/>
  <c r="A79" i="6"/>
  <c r="B7" i="4"/>
  <c r="A31" i="6"/>
  <c r="B10" i="4"/>
  <c r="B16" i="4"/>
  <c r="A15" i="6"/>
  <c r="A33" i="6"/>
  <c r="A1" i="5" l="1" a="1"/>
  <c r="AC89" i="5" s="1"/>
  <c r="AE42" i="5" l="1"/>
  <c r="AD177" i="5"/>
  <c r="AC95" i="5"/>
  <c r="AD6" i="5"/>
  <c r="AQ75" i="5"/>
  <c r="AD167" i="5"/>
  <c r="AT193" i="5"/>
  <c r="AM163" i="5"/>
  <c r="AP91" i="5"/>
  <c r="AU169" i="5"/>
  <c r="AQ118" i="5"/>
  <c r="F186" i="5"/>
  <c r="G186" i="5" s="1"/>
  <c r="AS190" i="5"/>
  <c r="AD36" i="5"/>
  <c r="AP168" i="5"/>
  <c r="AE148" i="5"/>
  <c r="AL151" i="5"/>
  <c r="F86" i="5"/>
  <c r="R86" i="5" s="1"/>
  <c r="S86" i="5" s="1"/>
  <c r="AV201" i="5"/>
  <c r="AM195" i="5"/>
  <c r="AL9" i="5"/>
  <c r="AT174" i="5"/>
  <c r="AC196" i="5"/>
  <c r="AF32" i="5"/>
  <c r="AW192" i="5"/>
  <c r="AM168" i="5"/>
  <c r="AD108" i="5"/>
  <c r="AT169" i="5"/>
  <c r="AC46" i="5"/>
  <c r="AF2" i="5"/>
  <c r="AO7" i="5"/>
  <c r="AF131" i="5"/>
  <c r="AL41" i="5"/>
  <c r="AC76" i="5"/>
  <c r="AP164" i="5"/>
  <c r="F74" i="5"/>
  <c r="R74" i="5" s="1"/>
  <c r="T74" i="5" s="1"/>
  <c r="AA74" i="5" s="1"/>
  <c r="AB74" i="5" s="1"/>
  <c r="AQ175" i="5"/>
  <c r="AN164" i="5"/>
  <c r="AR200" i="5"/>
  <c r="AR195" i="5"/>
  <c r="AL192" i="5"/>
  <c r="AE121" i="5"/>
  <c r="AV186" i="5"/>
  <c r="AP166" i="5"/>
  <c r="AS171" i="5"/>
  <c r="AM166" i="5"/>
  <c r="AM92" i="5"/>
  <c r="AL144" i="5"/>
  <c r="AQ188" i="5"/>
  <c r="AS26" i="5"/>
  <c r="AF169" i="5"/>
  <c r="AF70" i="5"/>
  <c r="AF47" i="5"/>
  <c r="AF167" i="5"/>
  <c r="AV88" i="5"/>
  <c r="AF61" i="5"/>
  <c r="AW179" i="5"/>
  <c r="AU25" i="5"/>
  <c r="AR166" i="5"/>
  <c r="AP70" i="5"/>
  <c r="AT126" i="5"/>
  <c r="AU162" i="5"/>
  <c r="AN97" i="5"/>
  <c r="AL2" i="5"/>
  <c r="AV195" i="5"/>
  <c r="AN192" i="5"/>
  <c r="AM151" i="5"/>
  <c r="F160" i="5"/>
  <c r="G160" i="5" s="1"/>
  <c r="AV188" i="5"/>
  <c r="AW160" i="5"/>
  <c r="AN70" i="5"/>
  <c r="AM27" i="5"/>
  <c r="AT168" i="5"/>
  <c r="AE171" i="5"/>
  <c r="AW165" i="5"/>
  <c r="AQ68" i="5"/>
  <c r="AL165" i="5"/>
  <c r="AR101" i="5"/>
  <c r="AT57" i="5"/>
  <c r="F126" i="5"/>
  <c r="G126" i="5" s="1"/>
  <c r="H126" i="5" s="1"/>
  <c r="AL122" i="5"/>
  <c r="AL75" i="5"/>
  <c r="AR179" i="5"/>
  <c r="AN80" i="5"/>
  <c r="AL187" i="5"/>
  <c r="AW68" i="5"/>
  <c r="AP72" i="5"/>
  <c r="AL119" i="5"/>
  <c r="AQ93" i="5"/>
  <c r="AF96" i="5"/>
  <c r="AF127" i="5"/>
  <c r="AU181" i="5"/>
  <c r="AL185" i="5"/>
  <c r="AT177" i="5"/>
  <c r="AV33" i="5"/>
  <c r="AU92" i="5"/>
  <c r="AR170" i="5"/>
  <c r="AS44" i="5"/>
  <c r="AE53" i="5"/>
  <c r="AR173" i="5"/>
  <c r="AP20" i="5"/>
  <c r="AS27" i="5"/>
  <c r="AV49" i="5"/>
  <c r="F196" i="5"/>
  <c r="R196" i="5" s="1"/>
  <c r="T196" i="5" s="1"/>
  <c r="V196" i="5" s="1"/>
  <c r="AP41" i="5"/>
  <c r="AL48" i="5"/>
  <c r="AM174" i="5"/>
  <c r="AE79" i="5"/>
  <c r="AT178" i="5"/>
  <c r="AW171" i="5"/>
  <c r="AP187" i="5"/>
  <c r="AN135" i="5"/>
  <c r="AM101" i="5"/>
  <c r="AD58" i="5"/>
  <c r="AP179" i="5"/>
  <c r="AS32" i="5"/>
  <c r="AC122" i="5"/>
  <c r="AW126" i="5"/>
  <c r="F114" i="5"/>
  <c r="R114" i="5" s="1"/>
  <c r="T114" i="5" s="1"/>
  <c r="AQ200" i="5"/>
  <c r="AM6" i="5"/>
  <c r="AN124" i="5"/>
  <c r="AV52" i="5"/>
  <c r="AL171" i="5"/>
  <c r="AQ70" i="5"/>
  <c r="AC34" i="5"/>
  <c r="AW65" i="5"/>
  <c r="F79" i="5"/>
  <c r="G79" i="5" s="1"/>
  <c r="I79" i="5" s="1"/>
  <c r="AQ14" i="5"/>
  <c r="AN180" i="5"/>
  <c r="AW159" i="5"/>
  <c r="AU153" i="5"/>
  <c r="AE173" i="5"/>
  <c r="AL112" i="5"/>
  <c r="AU82" i="5"/>
  <c r="AV176" i="5"/>
  <c r="AQ39" i="5"/>
  <c r="AO83" i="5"/>
  <c r="AO151" i="5"/>
  <c r="AM113" i="5"/>
  <c r="AV178" i="5"/>
  <c r="AU180" i="5"/>
  <c r="AV143" i="5"/>
  <c r="AP160" i="5"/>
  <c r="AF57" i="5"/>
  <c r="AP33" i="5"/>
  <c r="AV198" i="5"/>
  <c r="AQ58" i="5"/>
  <c r="AV167" i="5"/>
  <c r="AT155" i="5"/>
  <c r="AT162" i="5"/>
  <c r="AL85" i="5"/>
  <c r="AQ98" i="5"/>
  <c r="AW67" i="5"/>
  <c r="AP199" i="5"/>
  <c r="AE27" i="5"/>
  <c r="AF9" i="5"/>
  <c r="AU66" i="5"/>
  <c r="AN41" i="5"/>
  <c r="AD182" i="5"/>
  <c r="AS188" i="5"/>
  <c r="F170" i="5"/>
  <c r="R170" i="5" s="1"/>
  <c r="T170" i="5" s="1"/>
  <c r="AA170" i="5" s="1"/>
  <c r="AB170" i="5" s="1"/>
  <c r="AS166" i="5"/>
  <c r="AS156" i="5"/>
  <c r="AV169" i="5"/>
  <c r="AS167" i="5"/>
  <c r="AL160" i="5"/>
  <c r="F71" i="5"/>
  <c r="R71" i="5" s="1"/>
  <c r="S71" i="5" s="1"/>
  <c r="AE166" i="5"/>
  <c r="AE162" i="5"/>
  <c r="AE159" i="5"/>
  <c r="AV155" i="5"/>
  <c r="AL162" i="5"/>
  <c r="AC128" i="5"/>
  <c r="AT197" i="5"/>
  <c r="AQ162" i="5"/>
  <c r="AN156" i="5"/>
  <c r="AU166" i="5"/>
  <c r="AN176" i="5"/>
  <c r="AU60" i="5"/>
  <c r="AO99" i="5"/>
  <c r="AL154" i="5"/>
  <c r="AM122" i="5"/>
  <c r="AP9" i="5"/>
  <c r="AS58" i="5"/>
  <c r="AF79" i="5"/>
  <c r="AF191" i="5"/>
  <c r="AT189" i="5"/>
  <c r="AW26" i="5"/>
  <c r="AT32" i="5"/>
  <c r="AC142" i="5"/>
  <c r="AV78" i="5"/>
  <c r="AU176" i="5"/>
  <c r="AC69" i="5"/>
  <c r="AN139" i="5"/>
  <c r="AD169" i="5"/>
  <c r="AR190" i="5"/>
  <c r="AS153" i="5"/>
  <c r="AU192" i="5"/>
  <c r="AO200" i="5"/>
  <c r="AF159" i="5"/>
  <c r="AQ63" i="5"/>
  <c r="AT43" i="5"/>
  <c r="AV174" i="5"/>
  <c r="AM42" i="5"/>
  <c r="AT172" i="5"/>
  <c r="AO190" i="5"/>
  <c r="AC13" i="5"/>
  <c r="AV183" i="5"/>
  <c r="AT29" i="5"/>
  <c r="AQ29" i="5"/>
  <c r="AT182" i="5"/>
  <c r="AR136" i="5"/>
  <c r="F179" i="5"/>
  <c r="G179" i="5" s="1"/>
  <c r="H179" i="5" s="1"/>
  <c r="AD81" i="5"/>
  <c r="AR142" i="5"/>
  <c r="AD74" i="5"/>
  <c r="F166" i="5"/>
  <c r="R166" i="5" s="1"/>
  <c r="S166" i="5" s="1"/>
  <c r="AR165" i="5"/>
  <c r="AT161" i="5"/>
  <c r="AO133" i="5"/>
  <c r="AL143" i="5"/>
  <c r="AV190" i="5"/>
  <c r="AS200" i="5"/>
  <c r="AP135" i="5"/>
  <c r="AN87" i="5"/>
  <c r="AR128" i="5"/>
  <c r="AE17" i="5"/>
  <c r="AO174" i="5"/>
  <c r="AN170" i="5"/>
  <c r="F169" i="5"/>
  <c r="R169" i="5" s="1"/>
  <c r="S169" i="5" s="1"/>
  <c r="AL164" i="5"/>
  <c r="AE189" i="5"/>
  <c r="AW163" i="5"/>
  <c r="AC49" i="5"/>
  <c r="F198" i="5"/>
  <c r="G198" i="5" s="1"/>
  <c r="I198" i="5" s="1"/>
  <c r="M198" i="5" s="1"/>
  <c r="AR162" i="5"/>
  <c r="F193" i="5"/>
  <c r="R193" i="5" s="1"/>
  <c r="S193" i="5" s="1"/>
  <c r="AQ173" i="5"/>
  <c r="AC179" i="5"/>
  <c r="AW167" i="5"/>
  <c r="AN191" i="5"/>
  <c r="AC53" i="5"/>
  <c r="AC154" i="5"/>
  <c r="AW27" i="5"/>
  <c r="AU190" i="5"/>
  <c r="AC183" i="5"/>
  <c r="AU4" i="5"/>
  <c r="AS15" i="5"/>
  <c r="AU183" i="5"/>
  <c r="AL15" i="5"/>
  <c r="AC40" i="5"/>
  <c r="AQ3" i="5"/>
  <c r="AQ32" i="5"/>
  <c r="AR33" i="5"/>
  <c r="AT2" i="5"/>
  <c r="AO91" i="5"/>
  <c r="AS189" i="5"/>
  <c r="AR42" i="5"/>
  <c r="F132" i="5"/>
  <c r="R132" i="5" s="1"/>
  <c r="AW98" i="5"/>
  <c r="AO153" i="5"/>
  <c r="AT173" i="5"/>
  <c r="AU167" i="5"/>
  <c r="AV165" i="5"/>
  <c r="AP59" i="5"/>
  <c r="AP3" i="5"/>
  <c r="AW164" i="5"/>
  <c r="AW108" i="5"/>
  <c r="AE201" i="5"/>
  <c r="AT18" i="5"/>
  <c r="AM57" i="5"/>
  <c r="AR158" i="5"/>
  <c r="AR34" i="5"/>
  <c r="AC84" i="5"/>
  <c r="AQ113" i="5"/>
  <c r="AN106" i="5"/>
  <c r="AS178" i="5"/>
  <c r="AE137" i="5"/>
  <c r="AS132" i="5"/>
  <c r="AD197" i="5"/>
  <c r="AW175" i="5"/>
  <c r="AO183" i="5"/>
  <c r="AT157" i="5"/>
  <c r="AR181" i="5"/>
  <c r="AE97" i="5"/>
  <c r="AN142" i="5"/>
  <c r="AC83" i="5"/>
  <c r="AE165" i="5"/>
  <c r="AE178" i="5"/>
  <c r="AV21" i="5"/>
  <c r="AO69" i="5"/>
  <c r="AC29" i="5"/>
  <c r="AN162" i="5"/>
  <c r="AO179" i="5"/>
  <c r="AD176" i="5"/>
  <c r="AP79" i="5"/>
  <c r="AP151" i="5"/>
  <c r="AN169" i="5"/>
  <c r="AP194" i="5"/>
  <c r="AL195" i="5"/>
  <c r="AC19" i="5"/>
  <c r="F60" i="5"/>
  <c r="R60" i="5" s="1"/>
  <c r="AQ86" i="5"/>
  <c r="AD95" i="5"/>
  <c r="AQ91" i="5"/>
  <c r="AN81" i="5"/>
  <c r="AO188" i="5"/>
  <c r="AF97" i="5"/>
  <c r="AO42" i="5"/>
  <c r="AF71" i="5"/>
  <c r="AD162" i="5"/>
  <c r="AV56" i="5"/>
  <c r="AE191" i="5"/>
  <c r="F159" i="5"/>
  <c r="R159" i="5" s="1"/>
  <c r="T159" i="5" s="1"/>
  <c r="Z159" i="5" s="1"/>
  <c r="AR104" i="5"/>
  <c r="AV90" i="5"/>
  <c r="AW50" i="5"/>
  <c r="AQ135" i="5"/>
  <c r="AQ114" i="5"/>
  <c r="AW146" i="5"/>
  <c r="AE40" i="5"/>
  <c r="AF175" i="5"/>
  <c r="AN4" i="5"/>
  <c r="AR153" i="5"/>
  <c r="AL148" i="5"/>
  <c r="AC189" i="5"/>
  <c r="AF21" i="5"/>
  <c r="AF160" i="5"/>
  <c r="AD22" i="5"/>
  <c r="AV151" i="5"/>
  <c r="AT117" i="5"/>
  <c r="AR25" i="5"/>
  <c r="AW115" i="5"/>
  <c r="AP98" i="5"/>
  <c r="AT142" i="5"/>
  <c r="AT51" i="5"/>
  <c r="AM190" i="5"/>
  <c r="AW74" i="5"/>
  <c r="AO199" i="5"/>
  <c r="AC74" i="5"/>
  <c r="AW178" i="5"/>
  <c r="AV74" i="5"/>
  <c r="AU61" i="5"/>
  <c r="AO39" i="5"/>
  <c r="AS142" i="5"/>
  <c r="AF180" i="5"/>
  <c r="AW187" i="5"/>
  <c r="AF172" i="5"/>
  <c r="AN175" i="5"/>
  <c r="AO44" i="5"/>
  <c r="AT9" i="5"/>
  <c r="AT14" i="5"/>
  <c r="AU54" i="5"/>
  <c r="AO193" i="5"/>
  <c r="AQ129" i="5"/>
  <c r="AF25" i="5"/>
  <c r="AU187" i="5"/>
  <c r="AR93" i="5"/>
  <c r="AF194" i="5"/>
  <c r="AN50" i="5"/>
  <c r="AD100" i="5"/>
  <c r="AL182" i="5"/>
  <c r="AD47" i="5"/>
  <c r="AC59" i="5"/>
  <c r="AV185" i="5"/>
  <c r="AM193" i="5"/>
  <c r="F33" i="5"/>
  <c r="G33" i="5" s="1"/>
  <c r="H33" i="5" s="1"/>
  <c r="AW72" i="5"/>
  <c r="AS131" i="5"/>
  <c r="AP96" i="5"/>
  <c r="AL16" i="5"/>
  <c r="AF36" i="5"/>
  <c r="AF53" i="5"/>
  <c r="AL179" i="5"/>
  <c r="AD25" i="5"/>
  <c r="AO169" i="5"/>
  <c r="AR192" i="5"/>
  <c r="AT181" i="5"/>
  <c r="AL101" i="5"/>
  <c r="AS177" i="5"/>
  <c r="AM139" i="5"/>
  <c r="AU95" i="5"/>
  <c r="AU36" i="5"/>
  <c r="F82" i="5"/>
  <c r="G82" i="5" s="1"/>
  <c r="H82" i="5" s="1"/>
  <c r="AS33" i="5"/>
  <c r="AO168" i="5"/>
  <c r="AW47" i="5"/>
  <c r="AW172" i="5"/>
  <c r="F129" i="5"/>
  <c r="G129" i="5" s="1"/>
  <c r="I129" i="5" s="1"/>
  <c r="O129" i="5" s="1"/>
  <c r="AT35" i="5"/>
  <c r="AW123" i="5"/>
  <c r="AR157" i="5"/>
  <c r="AT52" i="5"/>
  <c r="AT156" i="5"/>
  <c r="AD193" i="5"/>
  <c r="AW88" i="5"/>
  <c r="AM71" i="5"/>
  <c r="AF199" i="5"/>
  <c r="AO3" i="5"/>
  <c r="AR17" i="5"/>
  <c r="AW89" i="5"/>
  <c r="AF148" i="5"/>
  <c r="AP118" i="5"/>
  <c r="AV85" i="5"/>
  <c r="AS154" i="5"/>
  <c r="AV166" i="5"/>
  <c r="AS67" i="5"/>
  <c r="AQ189" i="5"/>
  <c r="AU152" i="5"/>
  <c r="AE85" i="5"/>
  <c r="AS40" i="5"/>
  <c r="AW34" i="5"/>
  <c r="AM30" i="5"/>
  <c r="AC31" i="5"/>
  <c r="AC151" i="5"/>
  <c r="AP144" i="5"/>
  <c r="AV120" i="5"/>
  <c r="AR154" i="5"/>
  <c r="AQ71" i="5"/>
  <c r="AM15" i="5"/>
  <c r="AQ201" i="5"/>
  <c r="AC93" i="5"/>
  <c r="F138" i="5"/>
  <c r="R138" i="5" s="1"/>
  <c r="S138" i="5" s="1"/>
  <c r="AW73" i="5"/>
  <c r="AW152" i="5"/>
  <c r="AT187" i="5"/>
  <c r="F146" i="5"/>
  <c r="G146" i="5" s="1"/>
  <c r="I146" i="5" s="1"/>
  <c r="K146" i="5" s="1"/>
  <c r="AS137" i="5"/>
  <c r="AR196" i="5"/>
  <c r="AC182" i="5"/>
  <c r="AM162" i="5"/>
  <c r="AR180" i="5"/>
  <c r="F151" i="5"/>
  <c r="R151" i="5" s="1"/>
  <c r="S151" i="5" s="1"/>
  <c r="AS14" i="5"/>
  <c r="AT159" i="5"/>
  <c r="AU186" i="5"/>
  <c r="AS100" i="5"/>
  <c r="AW173" i="5"/>
  <c r="AF51" i="5"/>
  <c r="AV127" i="5"/>
  <c r="AR175" i="5"/>
  <c r="AU141" i="5"/>
  <c r="AU78" i="5"/>
  <c r="F185" i="5"/>
  <c r="G185" i="5" s="1"/>
  <c r="I185" i="5" s="1"/>
  <c r="P185" i="5" s="1"/>
  <c r="Q185" i="5" s="1"/>
  <c r="F118" i="5"/>
  <c r="R118" i="5" s="1"/>
  <c r="S118" i="5" s="1"/>
  <c r="AF181" i="5"/>
  <c r="AT37" i="5"/>
  <c r="AV173" i="5"/>
  <c r="F165" i="5"/>
  <c r="G165" i="5" s="1"/>
  <c r="I165" i="5" s="1"/>
  <c r="P165" i="5" s="1"/>
  <c r="Q165" i="5" s="1"/>
  <c r="AV153" i="5"/>
  <c r="AU158" i="5"/>
  <c r="AC117" i="5"/>
  <c r="AS176" i="5"/>
  <c r="AF155" i="5"/>
  <c r="AD99" i="5"/>
  <c r="AL103" i="5"/>
  <c r="AU189" i="5"/>
  <c r="AT79" i="5"/>
  <c r="AU29" i="5"/>
  <c r="AT163" i="5"/>
  <c r="AE141" i="5"/>
  <c r="AL177" i="5"/>
  <c r="AR183" i="5"/>
  <c r="AC125" i="5"/>
  <c r="AQ166" i="5"/>
  <c r="AD127" i="5"/>
  <c r="F176" i="5"/>
  <c r="R176" i="5" s="1"/>
  <c r="AD89" i="5"/>
  <c r="AD77" i="5"/>
  <c r="AF156" i="5"/>
  <c r="AE99" i="5"/>
  <c r="AS92" i="5"/>
  <c r="F15" i="5"/>
  <c r="R15" i="5" s="1"/>
  <c r="AN66" i="5"/>
  <c r="AC132" i="5"/>
  <c r="AR70" i="5"/>
  <c r="AR186" i="5"/>
  <c r="AO138" i="5"/>
  <c r="AN140" i="5"/>
  <c r="AR164" i="5"/>
  <c r="AE144" i="5"/>
  <c r="AC43" i="5"/>
  <c r="AF166" i="5"/>
  <c r="AD61" i="5"/>
  <c r="AO201" i="5"/>
  <c r="AT154" i="5"/>
  <c r="AQ57" i="5"/>
  <c r="AO172" i="5"/>
  <c r="AO70" i="5"/>
  <c r="AT145" i="5"/>
  <c r="AU51" i="5"/>
  <c r="AQ167" i="5"/>
  <c r="F133" i="5"/>
  <c r="R133" i="5" s="1"/>
  <c r="T133" i="5" s="1"/>
  <c r="Y133" i="5" s="1"/>
  <c r="AO8" i="5"/>
  <c r="AC184" i="5"/>
  <c r="AP185" i="5"/>
  <c r="AT123" i="5"/>
  <c r="AQ120" i="5"/>
  <c r="AN105" i="5"/>
  <c r="AL63" i="5"/>
  <c r="AR168" i="5"/>
  <c r="AW59" i="5"/>
  <c r="AW155" i="5"/>
  <c r="AW60" i="5"/>
  <c r="AN86" i="5"/>
  <c r="AO143" i="5"/>
  <c r="AD56" i="5"/>
  <c r="AE125" i="5"/>
  <c r="AL126" i="5"/>
  <c r="AL35" i="5"/>
  <c r="AF19" i="5"/>
  <c r="AP125" i="5"/>
  <c r="AF33" i="5"/>
  <c r="AP182" i="5"/>
  <c r="AV136" i="5"/>
  <c r="AL152" i="5"/>
  <c r="AV79" i="5"/>
  <c r="AC200" i="5"/>
  <c r="F42" i="5"/>
  <c r="G42" i="5" s="1"/>
  <c r="H42" i="5" s="1"/>
  <c r="AR184" i="5"/>
  <c r="AU201" i="5"/>
  <c r="AV184" i="5"/>
  <c r="AR130" i="5"/>
  <c r="AO81" i="5"/>
  <c r="AR177" i="5"/>
  <c r="AC8" i="5"/>
  <c r="AQ141" i="5"/>
  <c r="AL18" i="5"/>
  <c r="AE184" i="5"/>
  <c r="AF4" i="5"/>
  <c r="AW131" i="5"/>
  <c r="AQ27" i="5"/>
  <c r="AR24" i="5"/>
  <c r="F147" i="5"/>
  <c r="R147" i="5" s="1"/>
  <c r="AO93" i="5"/>
  <c r="AN64" i="5"/>
  <c r="AV87" i="5"/>
  <c r="AQ47" i="5"/>
  <c r="AW151" i="5"/>
  <c r="AM172" i="5"/>
  <c r="AW9" i="5"/>
  <c r="AR51" i="5"/>
  <c r="AO90" i="5"/>
  <c r="AD26" i="5"/>
  <c r="AL80" i="5"/>
  <c r="AP16" i="5"/>
  <c r="F184" i="5"/>
  <c r="R184" i="5" s="1"/>
  <c r="T184" i="5" s="1"/>
  <c r="X184" i="5" s="1"/>
  <c r="AT120" i="5"/>
  <c r="AQ26" i="5"/>
  <c r="AC23" i="5"/>
  <c r="AL92" i="5"/>
  <c r="AC16" i="5"/>
  <c r="AF113" i="5"/>
  <c r="AL69" i="5"/>
  <c r="AL161" i="5"/>
  <c r="AN200" i="5"/>
  <c r="AS87" i="5"/>
  <c r="AE90" i="5"/>
  <c r="AD29" i="5"/>
  <c r="AC139" i="5"/>
  <c r="AC147" i="5"/>
  <c r="AQ117" i="5"/>
  <c r="AO33" i="5"/>
  <c r="AW71" i="5"/>
  <c r="AD118" i="5"/>
  <c r="AN136" i="5"/>
  <c r="AS122" i="5"/>
  <c r="AU98" i="5"/>
  <c r="AC134" i="5"/>
  <c r="AT62" i="5"/>
  <c r="AD155" i="5"/>
  <c r="AE14" i="5"/>
  <c r="AR112" i="5"/>
  <c r="AW79" i="5"/>
  <c r="AE86" i="5"/>
  <c r="AT93" i="5"/>
  <c r="AL159" i="5"/>
  <c r="AQ165" i="5"/>
  <c r="AR20" i="5"/>
  <c r="AE190" i="5"/>
  <c r="AO144" i="5"/>
  <c r="AN92" i="5"/>
  <c r="AL111" i="5"/>
  <c r="AN7" i="5"/>
  <c r="AT118" i="5"/>
  <c r="AP162" i="5"/>
  <c r="F112" i="5"/>
  <c r="R112" i="5" s="1"/>
  <c r="AF145" i="5"/>
  <c r="AW55" i="5"/>
  <c r="AF105" i="5"/>
  <c r="AW82" i="5"/>
  <c r="AL127" i="5"/>
  <c r="AE98" i="5"/>
  <c r="AC77" i="5"/>
  <c r="AQ176" i="5"/>
  <c r="AM137" i="5"/>
  <c r="AS161" i="5"/>
  <c r="AV116" i="5"/>
  <c r="AU12" i="5"/>
  <c r="AE154" i="5"/>
  <c r="AR191" i="5"/>
  <c r="AQ143" i="5"/>
  <c r="AW64" i="5"/>
  <c r="F2" i="5"/>
  <c r="G2" i="5" s="1"/>
  <c r="H2" i="5" s="1"/>
  <c r="AV86" i="5"/>
  <c r="AC131" i="5"/>
  <c r="AS28" i="5"/>
  <c r="AW157" i="5"/>
  <c r="AE103" i="5"/>
  <c r="F111" i="5"/>
  <c r="R111" i="5" s="1"/>
  <c r="T111" i="5" s="1"/>
  <c r="W111" i="5" s="1"/>
  <c r="AO55" i="5"/>
  <c r="AR137" i="5"/>
  <c r="AQ150" i="5"/>
  <c r="AD148" i="5"/>
  <c r="AD143" i="5"/>
  <c r="AD2" i="5"/>
  <c r="AW190" i="5"/>
  <c r="F149" i="5"/>
  <c r="G149" i="5" s="1"/>
  <c r="I149" i="5" s="1"/>
  <c r="J149" i="5" s="1"/>
  <c r="AL175" i="5"/>
  <c r="AT194" i="5"/>
  <c r="F12" i="5"/>
  <c r="G12" i="5" s="1"/>
  <c r="AE93" i="5"/>
  <c r="AR76" i="5"/>
  <c r="AW22" i="5"/>
  <c r="AN84" i="5"/>
  <c r="AC90" i="5"/>
  <c r="AQ97" i="5"/>
  <c r="F32" i="5"/>
  <c r="R32" i="5" s="1"/>
  <c r="S32" i="5" s="1"/>
  <c r="AF140" i="5"/>
  <c r="AM152" i="5"/>
  <c r="AT130" i="5"/>
  <c r="AT171" i="5"/>
  <c r="AO147" i="5"/>
  <c r="AV160" i="5"/>
  <c r="AL24" i="5"/>
  <c r="AO36" i="5"/>
  <c r="AR102" i="5"/>
  <c r="AV162" i="5"/>
  <c r="AL117" i="5"/>
  <c r="AE107" i="5"/>
  <c r="AS91" i="5"/>
  <c r="AE182" i="5"/>
  <c r="AR56" i="5"/>
  <c r="AW110" i="5"/>
  <c r="AE123" i="5"/>
  <c r="AD181" i="5"/>
  <c r="AU58" i="5"/>
  <c r="AO98" i="5"/>
  <c r="AW150" i="5"/>
  <c r="AV189" i="5"/>
  <c r="AP172" i="5"/>
  <c r="AR69" i="5"/>
  <c r="AV29" i="5"/>
  <c r="AS159" i="5"/>
  <c r="AN46" i="5"/>
  <c r="AE115" i="5"/>
  <c r="AE46" i="5"/>
  <c r="AR189" i="5"/>
  <c r="AN45" i="5"/>
  <c r="F51" i="5"/>
  <c r="G51" i="5" s="1"/>
  <c r="I51" i="5" s="1"/>
  <c r="M51" i="5" s="1"/>
  <c r="AL130" i="5"/>
  <c r="AS57" i="5"/>
  <c r="AU17" i="5"/>
  <c r="AT160" i="5"/>
  <c r="AD175" i="5"/>
  <c r="AE186" i="5"/>
  <c r="AS93" i="5"/>
  <c r="AR160" i="5"/>
  <c r="AM188" i="5"/>
  <c r="F144" i="5"/>
  <c r="R144" i="5" s="1"/>
  <c r="T144" i="5" s="1"/>
  <c r="W144" i="5" s="1"/>
  <c r="AL198" i="5"/>
  <c r="AN173" i="5"/>
  <c r="AT95" i="5"/>
  <c r="AV61" i="5"/>
  <c r="F153" i="5"/>
  <c r="R153" i="5" s="1"/>
  <c r="S153" i="5" s="1"/>
  <c r="AP43" i="5"/>
  <c r="AU114" i="5"/>
  <c r="AU73" i="5"/>
  <c r="AM141" i="5"/>
  <c r="AR125" i="5"/>
  <c r="F87" i="5"/>
  <c r="R87" i="5" s="1"/>
  <c r="T87" i="5" s="1"/>
  <c r="AA87" i="5" s="1"/>
  <c r="AB87" i="5" s="1"/>
  <c r="AE51" i="5"/>
  <c r="AR87" i="5"/>
  <c r="AM32" i="5"/>
  <c r="AO127" i="5"/>
  <c r="F191" i="5"/>
  <c r="R191" i="5" s="1"/>
  <c r="T191" i="5" s="1"/>
  <c r="AA191" i="5" s="1"/>
  <c r="AB191" i="5" s="1"/>
  <c r="F201" i="5"/>
  <c r="G201" i="5" s="1"/>
  <c r="I201" i="5" s="1"/>
  <c r="J201" i="5" s="1"/>
  <c r="AS170" i="5"/>
  <c r="AC174" i="5"/>
  <c r="AU110" i="5"/>
  <c r="AP140" i="5"/>
  <c r="AP198" i="5"/>
  <c r="AF198" i="5"/>
  <c r="AS136" i="5"/>
  <c r="AP15" i="5"/>
  <c r="AD188" i="5"/>
  <c r="F56" i="5"/>
  <c r="R56" i="5" s="1"/>
  <c r="S56" i="5" s="1"/>
  <c r="AD132" i="5"/>
  <c r="F46" i="5"/>
  <c r="G46" i="5" s="1"/>
  <c r="H46" i="5" s="1"/>
  <c r="AV99" i="5"/>
  <c r="AE138" i="5"/>
  <c r="AC87" i="5"/>
  <c r="F38" i="5"/>
  <c r="G38" i="5" s="1"/>
  <c r="I38" i="5" s="1"/>
  <c r="F23" i="5"/>
  <c r="G23" i="5" s="1"/>
  <c r="H23" i="5" s="1"/>
  <c r="AW189" i="5"/>
  <c r="AS191" i="5"/>
  <c r="AD146" i="5"/>
  <c r="AT200" i="5"/>
  <c r="AM115" i="5"/>
  <c r="AW199" i="5"/>
  <c r="AQ106" i="5"/>
  <c r="AP54" i="5"/>
  <c r="F97" i="5"/>
  <c r="R97" i="5" s="1"/>
  <c r="S97" i="5" s="1"/>
  <c r="AU84" i="5"/>
  <c r="F90" i="5"/>
  <c r="R90" i="5" s="1"/>
  <c r="T90" i="5" s="1"/>
  <c r="AA90" i="5" s="1"/>
  <c r="AB90" i="5" s="1"/>
  <c r="AC192" i="5"/>
  <c r="AC24" i="5"/>
  <c r="AT183" i="5"/>
  <c r="AT38" i="5"/>
  <c r="AM177" i="5"/>
  <c r="AU160" i="5"/>
  <c r="AE88" i="5"/>
  <c r="AL194" i="5"/>
  <c r="AU133" i="5"/>
  <c r="AU127" i="5"/>
  <c r="AN188" i="5"/>
  <c r="AN75" i="5"/>
  <c r="AO24" i="5"/>
  <c r="AC146" i="5"/>
  <c r="AV168" i="5"/>
  <c r="AS147" i="5"/>
  <c r="AQ59" i="5"/>
  <c r="AF183" i="5"/>
  <c r="AS181" i="5"/>
  <c r="AW31" i="5"/>
  <c r="AD34" i="5"/>
  <c r="AT92" i="5"/>
  <c r="AR46" i="5"/>
  <c r="AE176" i="5"/>
  <c r="AS60" i="5"/>
  <c r="AR126" i="5"/>
  <c r="AP37" i="5"/>
  <c r="AM148" i="5"/>
  <c r="AO129" i="5"/>
  <c r="AP196" i="5"/>
  <c r="AV117" i="5"/>
  <c r="AO101" i="5"/>
  <c r="AL94" i="5"/>
  <c r="F152" i="5"/>
  <c r="G152" i="5" s="1"/>
  <c r="I152" i="5" s="1"/>
  <c r="AW181" i="5"/>
  <c r="AM121" i="5"/>
  <c r="AN126" i="5"/>
  <c r="AO197" i="5"/>
  <c r="AS49" i="5"/>
  <c r="AT59" i="5"/>
  <c r="AC186" i="5"/>
  <c r="AV154" i="5"/>
  <c r="AU119" i="5"/>
  <c r="AT112" i="5"/>
  <c r="AF201" i="5"/>
  <c r="F52" i="5"/>
  <c r="R52" i="5" s="1"/>
  <c r="T52" i="5" s="1"/>
  <c r="X52" i="5" s="1"/>
  <c r="AS90" i="5"/>
  <c r="AW87" i="5"/>
  <c r="AL76" i="5"/>
  <c r="AN115" i="5"/>
  <c r="AN113" i="5"/>
  <c r="AP19" i="5"/>
  <c r="AR110" i="5"/>
  <c r="AQ199" i="5"/>
  <c r="AD124" i="5"/>
  <c r="AE151" i="5"/>
  <c r="AD187" i="5"/>
  <c r="AP186" i="5"/>
  <c r="AC7" i="5"/>
  <c r="AV89" i="5"/>
  <c r="AF3" i="5"/>
  <c r="AF170" i="5"/>
  <c r="AP195" i="5"/>
  <c r="AT55" i="5"/>
  <c r="AR197" i="5"/>
  <c r="AP176" i="5"/>
  <c r="AW81" i="5"/>
  <c r="AW52" i="5"/>
  <c r="AL136" i="5"/>
  <c r="AU32" i="5"/>
  <c r="AE36" i="5"/>
  <c r="AL139" i="5"/>
  <c r="AW174" i="5"/>
  <c r="AN10" i="5"/>
  <c r="AC176" i="5"/>
  <c r="AL155" i="5"/>
  <c r="AN138" i="5"/>
  <c r="AM153" i="5"/>
  <c r="AQ6" i="5"/>
  <c r="AU6" i="5"/>
  <c r="AV128" i="5"/>
  <c r="AW139" i="5"/>
  <c r="F44" i="5"/>
  <c r="G44" i="5" s="1"/>
  <c r="H44" i="5" s="1"/>
  <c r="AT134" i="5"/>
  <c r="AT176" i="5"/>
  <c r="AL167" i="5"/>
  <c r="AO125" i="5"/>
  <c r="F113" i="5"/>
  <c r="R113" i="5" s="1"/>
  <c r="T113" i="5" s="1"/>
  <c r="V113" i="5" s="1"/>
  <c r="AM2" i="5"/>
  <c r="AL108" i="5"/>
  <c r="AR3" i="5"/>
  <c r="AE102" i="5"/>
  <c r="AC97" i="5"/>
  <c r="AW117" i="5"/>
  <c r="AV96" i="5"/>
  <c r="AT27" i="5"/>
  <c r="AT94" i="5"/>
  <c r="F36" i="5"/>
  <c r="R36" i="5" s="1"/>
  <c r="AC71" i="5"/>
  <c r="AW127" i="5"/>
  <c r="AS138" i="5"/>
  <c r="AD159" i="5"/>
  <c r="AQ172" i="5"/>
  <c r="AL68" i="5"/>
  <c r="AM72" i="5"/>
  <c r="AS158" i="5"/>
  <c r="AF151" i="5"/>
  <c r="AF144" i="5"/>
  <c r="AQ13" i="5"/>
  <c r="AW41" i="5"/>
  <c r="AF20" i="5"/>
  <c r="AM79" i="5"/>
  <c r="AC58" i="5"/>
  <c r="AE170" i="5"/>
  <c r="F55" i="5"/>
  <c r="R55" i="5" s="1"/>
  <c r="S55" i="5" s="1"/>
  <c r="AU86" i="5"/>
  <c r="AT63" i="5"/>
  <c r="AD166" i="5"/>
  <c r="F164" i="5"/>
  <c r="R164" i="5" s="1"/>
  <c r="AF177" i="5"/>
  <c r="AR53" i="5"/>
  <c r="AO187" i="5"/>
  <c r="AF153" i="5"/>
  <c r="AQ73" i="5"/>
  <c r="AL56" i="5"/>
  <c r="AP55" i="5"/>
  <c r="AL131" i="5"/>
  <c r="AQ15" i="5"/>
  <c r="AD73" i="5"/>
  <c r="AO157" i="5"/>
  <c r="AQ62" i="5"/>
  <c r="AV43" i="5"/>
  <c r="AQ191" i="5"/>
  <c r="AL5" i="5"/>
  <c r="AO64" i="5"/>
  <c r="AV193" i="5"/>
  <c r="AR39" i="5"/>
  <c r="AM64" i="5"/>
  <c r="AR10" i="5"/>
  <c r="AT164" i="5"/>
  <c r="AO166" i="5"/>
  <c r="F158" i="5"/>
  <c r="G158" i="5" s="1"/>
  <c r="I158" i="5" s="1"/>
  <c r="O158" i="5" s="1"/>
  <c r="AO74" i="5"/>
  <c r="AP197" i="5"/>
  <c r="AQ4" i="5"/>
  <c r="AT140" i="5"/>
  <c r="AL98" i="5"/>
  <c r="AS201" i="5"/>
  <c r="AD129" i="5"/>
  <c r="AN34" i="5"/>
  <c r="AD164" i="5"/>
  <c r="AM83" i="5"/>
  <c r="F25" i="5"/>
  <c r="G25" i="5" s="1"/>
  <c r="AR31" i="5"/>
  <c r="AT71" i="5"/>
  <c r="AF60" i="5"/>
  <c r="AP121" i="5"/>
  <c r="AQ36" i="5"/>
  <c r="AE133" i="5"/>
  <c r="AR32" i="5"/>
  <c r="AC167" i="5"/>
  <c r="AS149" i="5"/>
  <c r="AP188" i="5"/>
  <c r="AU46" i="5"/>
  <c r="AC11" i="5"/>
  <c r="AU70" i="5"/>
  <c r="AT60" i="5"/>
  <c r="F100" i="5"/>
  <c r="G100" i="5" s="1"/>
  <c r="I100" i="5" s="1"/>
  <c r="J100" i="5" s="1"/>
  <c r="AO38" i="5"/>
  <c r="AC137" i="5"/>
  <c r="AU14" i="5"/>
  <c r="AU72" i="5"/>
  <c r="AT86" i="5"/>
  <c r="F104" i="5"/>
  <c r="G104" i="5" s="1"/>
  <c r="I104" i="5" s="1"/>
  <c r="K104" i="5" s="1"/>
  <c r="AQ126" i="5"/>
  <c r="AD75" i="5"/>
  <c r="AR13" i="5"/>
  <c r="AR30" i="5"/>
  <c r="AQ140" i="5"/>
  <c r="AV35" i="5"/>
  <c r="AL81" i="5"/>
  <c r="AO130" i="5"/>
  <c r="AO17" i="5"/>
  <c r="AM116" i="5"/>
  <c r="AT64" i="5"/>
  <c r="AN101" i="5"/>
  <c r="AV46" i="5"/>
  <c r="AR141" i="5"/>
  <c r="AS98" i="5"/>
  <c r="AN186" i="5"/>
  <c r="AV54" i="5"/>
  <c r="AV107" i="5"/>
  <c r="AN44" i="5"/>
  <c r="AT70" i="5"/>
  <c r="AD63" i="5"/>
  <c r="F41" i="5"/>
  <c r="R41" i="5" s="1"/>
  <c r="T41" i="5" s="1"/>
  <c r="AO34" i="5"/>
  <c r="F172" i="5"/>
  <c r="R172" i="5" s="1"/>
  <c r="T172" i="5" s="1"/>
  <c r="AA172" i="5" s="1"/>
  <c r="AB172" i="5" s="1"/>
  <c r="AL115" i="5"/>
  <c r="AC148" i="5"/>
  <c r="AN53" i="5"/>
  <c r="AQ116" i="5"/>
  <c r="AC3" i="5"/>
  <c r="AQ164" i="5"/>
  <c r="AS151" i="5"/>
  <c r="AU179" i="5"/>
  <c r="AW25" i="5"/>
  <c r="AW201" i="5"/>
  <c r="AF58" i="5"/>
  <c r="AO5" i="5"/>
  <c r="AR100" i="5"/>
  <c r="AO154" i="5"/>
  <c r="AS128" i="5"/>
  <c r="AL34" i="5"/>
  <c r="AN163" i="5"/>
  <c r="AD5" i="5"/>
  <c r="AC195" i="5"/>
  <c r="F121" i="5"/>
  <c r="G121" i="5" s="1"/>
  <c r="AQ196" i="5"/>
  <c r="AE67" i="5"/>
  <c r="AC85" i="5"/>
  <c r="AU48" i="5"/>
  <c r="AV62" i="5"/>
  <c r="AN18" i="5"/>
  <c r="AU10" i="5"/>
  <c r="AC163" i="5"/>
  <c r="F62" i="5"/>
  <c r="R62" i="5" s="1"/>
  <c r="T62" i="5" s="1"/>
  <c r="AA62" i="5" s="1"/>
  <c r="AB62" i="5" s="1"/>
  <c r="AS82" i="5"/>
  <c r="AP150" i="5"/>
  <c r="AM84" i="5"/>
  <c r="AC81" i="5"/>
  <c r="AN38" i="5"/>
  <c r="AN83" i="5"/>
  <c r="AC92" i="5"/>
  <c r="AD7" i="5"/>
  <c r="AU81" i="5"/>
  <c r="AC197" i="5"/>
  <c r="AP46" i="5"/>
  <c r="AM175" i="5"/>
  <c r="AN194" i="5"/>
  <c r="AE175" i="5"/>
  <c r="AR75" i="5"/>
  <c r="AF74" i="5"/>
  <c r="AF128" i="5"/>
  <c r="AM75" i="5"/>
  <c r="AT24" i="5"/>
  <c r="AT33" i="5"/>
  <c r="AR138" i="5"/>
  <c r="AQ56" i="5"/>
  <c r="AE145" i="5"/>
  <c r="AT39" i="5"/>
  <c r="AC65" i="5"/>
  <c r="AQ130" i="5"/>
  <c r="AS69" i="5"/>
  <c r="AW16" i="5"/>
  <c r="AC109" i="5"/>
  <c r="AO68" i="5"/>
  <c r="AL38" i="5"/>
  <c r="AP100" i="5"/>
  <c r="AR57" i="5"/>
  <c r="AN47" i="5"/>
  <c r="AL8" i="5"/>
  <c r="AV19" i="5"/>
  <c r="AQ109" i="5"/>
  <c r="AV7" i="5"/>
  <c r="F92" i="5"/>
  <c r="G92" i="5" s="1"/>
  <c r="H92" i="5" s="1"/>
  <c r="AP22" i="5"/>
  <c r="F48" i="5"/>
  <c r="G48" i="5" s="1"/>
  <c r="AN197" i="5"/>
  <c r="AV110" i="5"/>
  <c r="AP51" i="5"/>
  <c r="AO118" i="5"/>
  <c r="AN152" i="5"/>
  <c r="AO97" i="5"/>
  <c r="AP80" i="5"/>
  <c r="AS164" i="5"/>
  <c r="AM100" i="5"/>
  <c r="AU149" i="5"/>
  <c r="AN167" i="5"/>
  <c r="AM201" i="5"/>
  <c r="AV65" i="5"/>
  <c r="AP169" i="5"/>
  <c r="AD186" i="5"/>
  <c r="AM31" i="5"/>
  <c r="AD52" i="5"/>
  <c r="AO82" i="5"/>
  <c r="AU104" i="5"/>
  <c r="AW97" i="5"/>
  <c r="AW194" i="5"/>
  <c r="AU177" i="5"/>
  <c r="AR163" i="5"/>
  <c r="AF43" i="5"/>
  <c r="F178" i="5"/>
  <c r="G178" i="5" s="1"/>
  <c r="I178" i="5" s="1"/>
  <c r="M178" i="5" s="1"/>
  <c r="AM165" i="5"/>
  <c r="AQ102" i="5"/>
  <c r="AE39" i="5"/>
  <c r="AN183" i="5"/>
  <c r="AS163" i="5"/>
  <c r="AL106" i="5"/>
  <c r="AS187" i="5"/>
  <c r="AO12" i="5"/>
  <c r="AC181" i="5"/>
  <c r="AW100" i="5"/>
  <c r="AE80" i="5"/>
  <c r="AS117" i="5"/>
  <c r="AO25" i="5"/>
  <c r="AW141" i="5"/>
  <c r="AD191" i="5"/>
  <c r="AR23" i="5"/>
  <c r="F188" i="5"/>
  <c r="R188" i="5" s="1"/>
  <c r="S188" i="5" s="1"/>
  <c r="AL125" i="5"/>
  <c r="AU9" i="5"/>
  <c r="F17" i="5"/>
  <c r="R17" i="5" s="1"/>
  <c r="T17" i="5" s="1"/>
  <c r="V17" i="5" s="1"/>
  <c r="AN19" i="5"/>
  <c r="AF40" i="5"/>
  <c r="AQ25" i="5"/>
  <c r="AP49" i="5"/>
  <c r="F14" i="5"/>
  <c r="G14" i="5" s="1"/>
  <c r="H14" i="5" s="1"/>
  <c r="AF123" i="5"/>
  <c r="AW33" i="5"/>
  <c r="AD83" i="5"/>
  <c r="AP6" i="5"/>
  <c r="AN104" i="5"/>
  <c r="AW170" i="5"/>
  <c r="AW107" i="5"/>
  <c r="AD168" i="5"/>
  <c r="AD11" i="5"/>
  <c r="AP137" i="5"/>
  <c r="AW196" i="5"/>
  <c r="AT124" i="5"/>
  <c r="AR44" i="5"/>
  <c r="AL135" i="5"/>
  <c r="AF93" i="5"/>
  <c r="AE92" i="5"/>
  <c r="AQ122" i="5"/>
  <c r="AD199" i="5"/>
  <c r="AE152" i="5"/>
  <c r="AF124" i="5"/>
  <c r="AQ185" i="5"/>
  <c r="AU151" i="5"/>
  <c r="AO30" i="5"/>
  <c r="AV37" i="5"/>
  <c r="AU91" i="5"/>
  <c r="AL114" i="5"/>
  <c r="AV200" i="5"/>
  <c r="AM200" i="5"/>
  <c r="AF108" i="5"/>
  <c r="AT56" i="5"/>
  <c r="F161" i="5"/>
  <c r="R161" i="5" s="1"/>
  <c r="S161" i="5" s="1"/>
  <c r="AT36" i="5"/>
  <c r="AE47" i="5"/>
  <c r="AS130" i="5"/>
  <c r="AM38" i="5"/>
  <c r="F58" i="5"/>
  <c r="G58" i="5" s="1"/>
  <c r="H58" i="5" s="1"/>
  <c r="AN69" i="5"/>
  <c r="AQ5" i="5"/>
  <c r="AE56" i="5"/>
  <c r="F197" i="5"/>
  <c r="R197" i="5" s="1"/>
  <c r="S197" i="5" s="1"/>
  <c r="AW168" i="5"/>
  <c r="AM169" i="5"/>
  <c r="AT102" i="5"/>
  <c r="AT13" i="5"/>
  <c r="AN165" i="5"/>
  <c r="AR124" i="5"/>
  <c r="AE135" i="5"/>
  <c r="AD78" i="5"/>
  <c r="AV163" i="5"/>
  <c r="AM33" i="5"/>
  <c r="AO156" i="5"/>
  <c r="AW191" i="5"/>
  <c r="AN63" i="5"/>
  <c r="AT31" i="5"/>
  <c r="F28" i="5"/>
  <c r="R28" i="5" s="1"/>
  <c r="T28" i="5" s="1"/>
  <c r="W28" i="5" s="1"/>
  <c r="AN17" i="5"/>
  <c r="AF5" i="5"/>
  <c r="AR5" i="5"/>
  <c r="AS102" i="5"/>
  <c r="AN30" i="5"/>
  <c r="AW99" i="5"/>
  <c r="AR78" i="5"/>
  <c r="AU101" i="5"/>
  <c r="AL196" i="5"/>
  <c r="AP57" i="5"/>
  <c r="AE122" i="5"/>
  <c r="AF26" i="5"/>
  <c r="AS169" i="5"/>
  <c r="AV72" i="5"/>
  <c r="AW93" i="5"/>
  <c r="AM140" i="5"/>
  <c r="AQ153" i="5"/>
  <c r="AD68" i="5"/>
  <c r="AR37" i="5"/>
  <c r="AQ160" i="5"/>
  <c r="AN68" i="5"/>
  <c r="AN160" i="5"/>
  <c r="AP148" i="5"/>
  <c r="AV182" i="5"/>
  <c r="AW57" i="5"/>
  <c r="AQ54" i="5"/>
  <c r="AN179" i="5"/>
  <c r="AL45" i="5"/>
  <c r="AE68" i="5"/>
  <c r="AD174" i="5"/>
  <c r="AV26" i="5"/>
  <c r="AF188" i="5"/>
  <c r="AV53" i="5"/>
  <c r="AU34" i="5"/>
  <c r="AL25" i="5"/>
  <c r="AU45" i="5"/>
  <c r="AN118" i="5"/>
  <c r="AF165" i="5"/>
  <c r="AQ33" i="5"/>
  <c r="AF122" i="5"/>
  <c r="AW38" i="5"/>
  <c r="AP4" i="5"/>
  <c r="AM171" i="5"/>
  <c r="AW61" i="5"/>
  <c r="AP47" i="5"/>
  <c r="AS6" i="5"/>
  <c r="AR49" i="5"/>
  <c r="AS121" i="5"/>
  <c r="AO75" i="5"/>
  <c r="AD171" i="5"/>
  <c r="AO126" i="5"/>
  <c r="AP67" i="5"/>
  <c r="AC165" i="5"/>
  <c r="AW128" i="5"/>
  <c r="AW35" i="5"/>
  <c r="AC187" i="5"/>
  <c r="AS133" i="5"/>
  <c r="AV152" i="5"/>
  <c r="AC153" i="5"/>
  <c r="AL42" i="5"/>
  <c r="AU135" i="5"/>
  <c r="AF88" i="5"/>
  <c r="AF115" i="5"/>
  <c r="AM196" i="5"/>
  <c r="AS174" i="5"/>
  <c r="AM18" i="5"/>
  <c r="AL50" i="5"/>
  <c r="AL181" i="5"/>
  <c r="AW12" i="5"/>
  <c r="AE196" i="5"/>
  <c r="AP123" i="5"/>
  <c r="AU77" i="5"/>
  <c r="AP30" i="5"/>
  <c r="AE139" i="5"/>
  <c r="AR11" i="5"/>
  <c r="AD137" i="5"/>
  <c r="AS2" i="5"/>
  <c r="AU65" i="5"/>
  <c r="AT196" i="5"/>
  <c r="AQ170" i="5"/>
  <c r="AC21" i="5"/>
  <c r="AN43" i="5"/>
  <c r="AU24" i="5"/>
  <c r="AS195" i="5"/>
  <c r="AT113" i="5"/>
  <c r="AF76" i="5"/>
  <c r="F148" i="5"/>
  <c r="G148" i="5" s="1"/>
  <c r="AF192" i="5"/>
  <c r="AR88" i="5"/>
  <c r="AD9" i="5"/>
  <c r="AF114" i="5"/>
  <c r="AW84" i="5"/>
  <c r="AL93" i="5"/>
  <c r="AN178" i="5"/>
  <c r="AM10" i="5"/>
  <c r="AN37" i="5"/>
  <c r="AO73" i="5"/>
  <c r="F167" i="5"/>
  <c r="R167" i="5" s="1"/>
  <c r="S167" i="5" s="1"/>
  <c r="AS139" i="5"/>
  <c r="AU11" i="5"/>
  <c r="AU198" i="5"/>
  <c r="AD163" i="5"/>
  <c r="AL86" i="5"/>
  <c r="AP124" i="5"/>
  <c r="AQ159" i="5"/>
  <c r="AF11" i="5"/>
  <c r="AS152" i="5"/>
  <c r="AC27" i="5"/>
  <c r="AT15" i="5"/>
  <c r="AV18" i="5"/>
  <c r="AV31" i="5"/>
  <c r="AL190" i="5"/>
  <c r="AU197" i="5"/>
  <c r="AE192" i="5"/>
  <c r="AV177" i="5"/>
  <c r="AT81" i="5"/>
  <c r="AU55" i="5"/>
  <c r="AU191" i="5"/>
  <c r="AM180" i="5"/>
  <c r="AV57" i="5"/>
  <c r="AE181" i="5"/>
  <c r="F67" i="5"/>
  <c r="R67" i="5" s="1"/>
  <c r="S67" i="5" s="1"/>
  <c r="AQ186" i="5"/>
  <c r="AN150" i="5"/>
  <c r="AD84" i="5"/>
  <c r="AF138" i="5"/>
  <c r="AO52" i="5"/>
  <c r="AN130" i="5"/>
  <c r="AL178" i="5"/>
  <c r="AU87" i="5"/>
  <c r="AE29" i="5"/>
  <c r="AC15" i="5"/>
  <c r="AN91" i="5"/>
  <c r="AE8" i="5"/>
  <c r="AN172" i="5"/>
  <c r="AP48" i="5"/>
  <c r="AD86" i="5"/>
  <c r="AT146" i="5"/>
  <c r="AO92" i="5"/>
  <c r="AE37" i="5"/>
  <c r="AN2" i="5"/>
  <c r="AD94" i="5"/>
  <c r="AO50" i="5"/>
  <c r="AU120" i="5"/>
  <c r="AD150" i="5"/>
  <c r="AU139" i="5"/>
  <c r="AS99" i="5"/>
  <c r="AC177" i="5"/>
  <c r="AQ35" i="5"/>
  <c r="AF30" i="5"/>
  <c r="AR2" i="5"/>
  <c r="AW14" i="5"/>
  <c r="AE156" i="5"/>
  <c r="AT74" i="5"/>
  <c r="AQ161" i="5"/>
  <c r="AP60" i="5"/>
  <c r="F76" i="5"/>
  <c r="R76" i="5" s="1"/>
  <c r="T76" i="5" s="1"/>
  <c r="AQ30" i="5"/>
  <c r="AR6" i="5"/>
  <c r="F157" i="5"/>
  <c r="G157" i="5" s="1"/>
  <c r="I157" i="5" s="1"/>
  <c r="L157" i="5" s="1"/>
  <c r="AL82" i="5"/>
  <c r="AS24" i="5"/>
  <c r="AM181" i="5"/>
  <c r="AF196" i="5"/>
  <c r="AO29" i="5"/>
  <c r="F22" i="5"/>
  <c r="G22" i="5" s="1"/>
  <c r="I22" i="5" s="1"/>
  <c r="J22" i="5" s="1"/>
  <c r="AN79" i="5"/>
  <c r="AF46" i="5"/>
  <c r="AR47" i="5"/>
  <c r="AM93" i="5"/>
  <c r="AS194" i="5"/>
  <c r="AO181" i="5"/>
  <c r="AC20" i="5"/>
  <c r="AL67" i="5"/>
  <c r="F154" i="5"/>
  <c r="G154" i="5" s="1"/>
  <c r="H154" i="5" s="1"/>
  <c r="AF24" i="5"/>
  <c r="AL90" i="5"/>
  <c r="AT108" i="5"/>
  <c r="AD189" i="5"/>
  <c r="AV118" i="5"/>
  <c r="AM185" i="5"/>
  <c r="AE71" i="5"/>
  <c r="AN57" i="5"/>
  <c r="F73" i="5"/>
  <c r="G73" i="5" s="1"/>
  <c r="I73" i="5" s="1"/>
  <c r="L73" i="5" s="1"/>
  <c r="AS3" i="5"/>
  <c r="AL78" i="5"/>
  <c r="AU57" i="5"/>
  <c r="AL62" i="5"/>
  <c r="F57" i="5"/>
  <c r="G57" i="5" s="1"/>
  <c r="I57" i="5" s="1"/>
  <c r="AO173" i="5"/>
  <c r="AU49" i="5"/>
  <c r="AE130" i="5"/>
  <c r="AE158" i="5"/>
  <c r="AE161" i="5"/>
  <c r="AC150" i="5"/>
  <c r="AW43" i="5"/>
  <c r="AT195" i="5"/>
  <c r="AE22" i="5"/>
  <c r="AO182" i="5"/>
  <c r="AL13" i="5"/>
  <c r="AO13" i="5"/>
  <c r="AN137" i="5"/>
  <c r="AP83" i="5"/>
  <c r="F189" i="5"/>
  <c r="R189" i="5" s="1"/>
  <c r="T189" i="5" s="1"/>
  <c r="U189" i="5" s="1"/>
  <c r="AD200" i="5"/>
  <c r="AQ8" i="5"/>
  <c r="AL107" i="5"/>
  <c r="AF99" i="5"/>
  <c r="AM22" i="5"/>
  <c r="AR98" i="5"/>
  <c r="AM149" i="5"/>
  <c r="AR22" i="5"/>
  <c r="AF132" i="5"/>
  <c r="AS62" i="5"/>
  <c r="AD24" i="5"/>
  <c r="AN177" i="5"/>
  <c r="F69" i="5"/>
  <c r="G69" i="5" s="1"/>
  <c r="H69" i="5" s="1"/>
  <c r="AT19" i="5"/>
  <c r="F47" i="5"/>
  <c r="R47" i="5" s="1"/>
  <c r="T47" i="5" s="1"/>
  <c r="U47" i="5" s="1"/>
  <c r="AQ197" i="5"/>
  <c r="AO60" i="5"/>
  <c r="AC55" i="5"/>
  <c r="AM48" i="5"/>
  <c r="AQ18" i="5"/>
  <c r="AW140" i="5"/>
  <c r="AL30" i="5"/>
  <c r="AM135" i="5"/>
  <c r="AQ44" i="5"/>
  <c r="AC94" i="5"/>
  <c r="AL95" i="5"/>
  <c r="AU68" i="5"/>
  <c r="AF200" i="5"/>
  <c r="AQ60" i="5"/>
  <c r="AV15" i="5"/>
  <c r="AC12" i="5"/>
  <c r="AM154" i="5"/>
  <c r="AO170" i="5"/>
  <c r="AM85" i="5"/>
  <c r="AE87" i="5"/>
  <c r="AU155" i="5"/>
  <c r="AW200" i="5"/>
  <c r="AP122" i="5"/>
  <c r="AM127" i="5"/>
  <c r="AP200" i="5"/>
  <c r="AW119" i="5"/>
  <c r="AR84" i="5"/>
  <c r="AO115" i="5"/>
  <c r="AE100" i="5"/>
  <c r="AQ85" i="5"/>
  <c r="AD158" i="5"/>
  <c r="AQ76" i="5"/>
  <c r="AO18" i="5"/>
  <c r="AT40" i="5"/>
  <c r="AC108" i="5"/>
  <c r="AE62" i="5"/>
  <c r="AL180" i="5"/>
  <c r="F162" i="5"/>
  <c r="G162" i="5" s="1"/>
  <c r="I162" i="5" s="1"/>
  <c r="O162" i="5" s="1"/>
  <c r="AC164" i="5"/>
  <c r="AM74" i="5"/>
  <c r="AM24" i="5"/>
  <c r="AQ101" i="5"/>
  <c r="AL27" i="5"/>
  <c r="AE50" i="5"/>
  <c r="AO113" i="5"/>
  <c r="AR7" i="5"/>
  <c r="AN187" i="5"/>
  <c r="AV91" i="5"/>
  <c r="AR79" i="5"/>
  <c r="AQ22" i="5"/>
  <c r="AC41" i="5"/>
  <c r="AC61" i="5"/>
  <c r="AC149" i="5"/>
  <c r="AT47" i="5"/>
  <c r="F103" i="5"/>
  <c r="G103" i="5" s="1"/>
  <c r="H103" i="5" s="1"/>
  <c r="AU39" i="5"/>
  <c r="AO95" i="5"/>
  <c r="AU113" i="5"/>
  <c r="AU2" i="5"/>
  <c r="AU159" i="5"/>
  <c r="AN131" i="5"/>
  <c r="AN52" i="5"/>
  <c r="AN23" i="5"/>
  <c r="AC48" i="5"/>
  <c r="AP85" i="5"/>
  <c r="AP23" i="5"/>
  <c r="AN171" i="5"/>
  <c r="AV50" i="5"/>
  <c r="AS54" i="5"/>
  <c r="AR19" i="5"/>
  <c r="AS50" i="5"/>
  <c r="AN120" i="5"/>
  <c r="AQ78" i="5"/>
  <c r="AU19" i="5"/>
  <c r="AF193" i="5"/>
  <c r="AE2" i="5"/>
  <c r="AO159" i="5"/>
  <c r="AT119" i="5"/>
  <c r="AC88" i="5"/>
  <c r="AS5" i="5"/>
  <c r="F99" i="5"/>
  <c r="R99" i="5" s="1"/>
  <c r="T99" i="5" s="1"/>
  <c r="V99" i="5" s="1"/>
  <c r="AR16" i="5"/>
  <c r="AW166" i="5"/>
  <c r="AR201" i="5"/>
  <c r="AP183" i="5"/>
  <c r="AM43" i="5"/>
  <c r="AT152" i="5"/>
  <c r="AP154" i="5"/>
  <c r="AV64" i="5"/>
  <c r="AR60" i="5"/>
  <c r="AQ11" i="5"/>
  <c r="AC9" i="5"/>
  <c r="AN184" i="5"/>
  <c r="AP170" i="5"/>
  <c r="AW134" i="5"/>
  <c r="AV158" i="5"/>
  <c r="AV67" i="5"/>
  <c r="AT166" i="5"/>
  <c r="AO9" i="5"/>
  <c r="AD198" i="5"/>
  <c r="AV126" i="5"/>
  <c r="AN76" i="5"/>
  <c r="AM155" i="5"/>
  <c r="AD88" i="5"/>
  <c r="AW184" i="5"/>
  <c r="AE167" i="5"/>
  <c r="AR172" i="5"/>
  <c r="AS115" i="5"/>
  <c r="AR188" i="5"/>
  <c r="AQ171" i="5"/>
  <c r="AV170" i="5"/>
  <c r="AV159" i="5"/>
  <c r="AV161" i="5"/>
  <c r="AM5" i="5"/>
  <c r="AE126" i="5"/>
  <c r="AL65" i="5"/>
  <c r="AW10" i="5"/>
  <c r="AD126" i="5"/>
  <c r="AT128" i="5"/>
  <c r="AD57" i="5"/>
  <c r="AD46" i="5"/>
  <c r="AE153" i="5"/>
  <c r="AR155" i="5"/>
  <c r="AM99" i="5"/>
  <c r="AD39" i="5"/>
  <c r="AF42" i="5"/>
  <c r="F88" i="5"/>
  <c r="G88" i="5" s="1"/>
  <c r="H88" i="5" s="1"/>
  <c r="F6" i="5"/>
  <c r="R6" i="5" s="1"/>
  <c r="S6" i="5" s="1"/>
  <c r="AS73" i="5"/>
  <c r="AW11" i="5"/>
  <c r="AQ177" i="5"/>
  <c r="F183" i="5"/>
  <c r="R183" i="5" s="1"/>
  <c r="S183" i="5" s="1"/>
  <c r="AE10" i="5"/>
  <c r="AW49" i="5"/>
  <c r="AC152" i="5"/>
  <c r="AD125" i="5"/>
  <c r="AE61" i="5"/>
  <c r="AO119" i="5"/>
  <c r="F181" i="5"/>
  <c r="G181" i="5" s="1"/>
  <c r="AP102" i="5"/>
  <c r="AU33" i="5"/>
  <c r="AV104" i="5"/>
  <c r="AP157" i="5"/>
  <c r="AV179" i="5"/>
  <c r="AN196" i="5"/>
  <c r="AC54" i="5"/>
  <c r="AR95" i="5"/>
  <c r="AT101" i="5"/>
  <c r="F31" i="5"/>
  <c r="R31" i="5" s="1"/>
  <c r="T31" i="5" s="1"/>
  <c r="AV81" i="5"/>
  <c r="AS116" i="5"/>
  <c r="AN29" i="5"/>
  <c r="AQ74" i="5"/>
  <c r="AP45" i="5"/>
  <c r="AP2" i="5"/>
  <c r="AO89" i="5"/>
  <c r="AS197" i="5"/>
  <c r="AR77" i="5"/>
  <c r="AO19" i="5"/>
  <c r="AF164" i="5"/>
  <c r="AL11" i="5"/>
  <c r="AE111" i="5"/>
  <c r="AD41" i="5"/>
  <c r="AU145" i="5"/>
  <c r="AT153" i="5"/>
  <c r="AE4" i="5"/>
  <c r="AT184" i="5"/>
  <c r="AN193" i="5"/>
  <c r="AR152" i="5"/>
  <c r="AU171" i="5"/>
  <c r="F110" i="5"/>
  <c r="G110" i="5" s="1"/>
  <c r="H110" i="5" s="1"/>
  <c r="AC32" i="5"/>
  <c r="AN201" i="5"/>
  <c r="F145" i="5"/>
  <c r="G145" i="5" s="1"/>
  <c r="AS140" i="5"/>
  <c r="AD151" i="5"/>
  <c r="AD113" i="5"/>
  <c r="AE74" i="5"/>
  <c r="AT65" i="5"/>
  <c r="AS180" i="5"/>
  <c r="AC199" i="5"/>
  <c r="AE58" i="5"/>
  <c r="AV132" i="5"/>
  <c r="AS17" i="5"/>
  <c r="F91" i="5"/>
  <c r="R91" i="5" s="1"/>
  <c r="S91" i="5" s="1"/>
  <c r="AS199" i="5"/>
  <c r="AP180" i="5"/>
  <c r="AE168" i="5"/>
  <c r="AF86" i="5"/>
  <c r="AR182" i="5"/>
  <c r="AE199" i="5"/>
  <c r="AF152" i="5"/>
  <c r="AD3" i="5"/>
  <c r="AW17" i="5"/>
  <c r="AU18" i="5"/>
  <c r="AD184" i="5"/>
  <c r="AR38" i="5"/>
  <c r="AU7" i="5"/>
  <c r="AR63" i="5"/>
  <c r="AD87" i="5"/>
  <c r="AV92" i="5"/>
  <c r="AC170" i="5"/>
  <c r="F16" i="5"/>
  <c r="R16" i="5" s="1"/>
  <c r="T16" i="5" s="1"/>
  <c r="U16" i="5" s="1"/>
  <c r="AC188" i="5"/>
  <c r="AD48" i="5"/>
  <c r="AT3" i="5"/>
  <c r="AS41" i="5"/>
  <c r="AR62" i="5"/>
  <c r="AU27" i="5"/>
  <c r="AU194" i="5"/>
  <c r="AT5" i="5"/>
  <c r="AF101" i="5"/>
  <c r="AR45" i="5"/>
  <c r="AR109" i="5"/>
  <c r="AO28" i="5"/>
  <c r="AV48" i="5"/>
  <c r="AS20" i="5"/>
  <c r="AO23" i="5"/>
  <c r="AT23" i="5"/>
  <c r="AU165" i="5"/>
  <c r="AD144" i="5"/>
  <c r="AN6" i="5"/>
  <c r="AQ82" i="5"/>
  <c r="AW13" i="5"/>
  <c r="AN155" i="5"/>
  <c r="AD195" i="5"/>
  <c r="AO49" i="5"/>
  <c r="AE52" i="5"/>
  <c r="AD66" i="5"/>
  <c r="AW188" i="5"/>
  <c r="AQ155" i="5"/>
  <c r="AF187" i="5"/>
  <c r="AM157" i="5"/>
  <c r="AU5" i="5"/>
  <c r="AR178" i="5"/>
  <c r="AF28" i="5"/>
  <c r="AM199" i="5"/>
  <c r="AO100" i="5"/>
  <c r="AE24" i="5"/>
  <c r="AT148" i="5"/>
  <c r="F156" i="5"/>
  <c r="R156" i="5" s="1"/>
  <c r="S156" i="5" s="1"/>
  <c r="AP35" i="5"/>
  <c r="AM156" i="5"/>
  <c r="AW176" i="5"/>
  <c r="AL123" i="5"/>
  <c r="AT170" i="5"/>
  <c r="AD172" i="5"/>
  <c r="AE183" i="5"/>
  <c r="AD160" i="5"/>
  <c r="AD121" i="5"/>
  <c r="AO56" i="5"/>
  <c r="AR115" i="5"/>
  <c r="AF162" i="5"/>
  <c r="AU137" i="5"/>
  <c r="AT34" i="5"/>
  <c r="AR198" i="5"/>
  <c r="AU126" i="5"/>
  <c r="AM167" i="5"/>
  <c r="AO120" i="5"/>
  <c r="AN151" i="5"/>
  <c r="AW153" i="5"/>
  <c r="AL87" i="5"/>
  <c r="AN28" i="5"/>
  <c r="AS118" i="5"/>
  <c r="AM197" i="5"/>
  <c r="AC144" i="5"/>
  <c r="AP78" i="5"/>
  <c r="AO192" i="5"/>
  <c r="AP65" i="5"/>
  <c r="AC96" i="5"/>
  <c r="AL74" i="5"/>
  <c r="AS184" i="5"/>
  <c r="AU163" i="5"/>
  <c r="AU22" i="5"/>
  <c r="F3" i="5"/>
  <c r="R3" i="5" s="1"/>
  <c r="S3" i="5" s="1"/>
  <c r="AN14" i="5"/>
  <c r="AR139" i="5"/>
  <c r="AV187" i="5"/>
  <c r="AW30" i="5"/>
  <c r="AL52" i="5"/>
  <c r="AS94" i="5"/>
  <c r="F177" i="5"/>
  <c r="G177" i="5" s="1"/>
  <c r="H177" i="5" s="1"/>
  <c r="AM159" i="5"/>
  <c r="AP17" i="5"/>
  <c r="AV181" i="5"/>
  <c r="AL172" i="5"/>
  <c r="AU108" i="5"/>
  <c r="AV111" i="5"/>
  <c r="AR169" i="5"/>
  <c r="AW95" i="5"/>
  <c r="AP27" i="5"/>
  <c r="AS4" i="5"/>
  <c r="AO134" i="5"/>
  <c r="AM146" i="5"/>
  <c r="AN15" i="5"/>
  <c r="AE64" i="5"/>
  <c r="AQ198" i="5"/>
  <c r="AD196" i="5"/>
  <c r="AQ55" i="5"/>
  <c r="AL193" i="5"/>
  <c r="AO178" i="5"/>
  <c r="AS43" i="5"/>
  <c r="AQ193" i="5"/>
  <c r="AE41" i="5"/>
  <c r="AF6" i="5"/>
  <c r="AF31" i="5"/>
  <c r="AC171" i="5"/>
  <c r="AS119" i="5"/>
  <c r="F200" i="5"/>
  <c r="R200" i="5" s="1"/>
  <c r="S200" i="5" s="1"/>
  <c r="AT165" i="5"/>
  <c r="AQ43" i="5"/>
  <c r="AS21" i="5"/>
  <c r="AO65" i="5"/>
  <c r="AR65" i="5"/>
  <c r="AS53" i="5"/>
  <c r="AO158" i="5"/>
  <c r="AE23" i="5"/>
  <c r="AC5" i="5"/>
  <c r="AF135" i="5"/>
  <c r="AT133" i="5"/>
  <c r="AO191" i="5"/>
  <c r="AW3" i="5"/>
  <c r="AP94" i="5"/>
  <c r="F190" i="5"/>
  <c r="G190" i="5" s="1"/>
  <c r="H190" i="5" s="1"/>
  <c r="AV122" i="5"/>
  <c r="AE6" i="5"/>
  <c r="AS135" i="5"/>
  <c r="AD31" i="5"/>
  <c r="AT4" i="5"/>
  <c r="AP58" i="5"/>
  <c r="AF184" i="5"/>
  <c r="AP31" i="5"/>
  <c r="AP76" i="5"/>
  <c r="AP112" i="5"/>
  <c r="AD192" i="5"/>
  <c r="AS143" i="5"/>
  <c r="AC72" i="5"/>
  <c r="AU118" i="5"/>
  <c r="AS85" i="5"/>
  <c r="AF185" i="5"/>
  <c r="AR14" i="5"/>
  <c r="AF174" i="5"/>
  <c r="AL23" i="5"/>
  <c r="AD20" i="5"/>
  <c r="AS196" i="5"/>
  <c r="AL57" i="5"/>
  <c r="AF171" i="5"/>
  <c r="F175" i="5"/>
  <c r="G175" i="5" s="1"/>
  <c r="H175" i="5" s="1"/>
  <c r="AT97" i="5"/>
  <c r="AP175" i="5"/>
  <c r="AE76" i="5"/>
  <c r="AF13" i="5"/>
  <c r="AL197" i="5"/>
  <c r="AW114" i="5"/>
  <c r="AQ194" i="5"/>
  <c r="AV164" i="5"/>
  <c r="AV47" i="5"/>
  <c r="AS168" i="5"/>
  <c r="AN100" i="5"/>
  <c r="AF90" i="5"/>
  <c r="AE142" i="5"/>
  <c r="AL70" i="5"/>
  <c r="AN122" i="5"/>
  <c r="AV114" i="5"/>
  <c r="AP120" i="5"/>
  <c r="AW76" i="5"/>
  <c r="AE59" i="5"/>
  <c r="AC120" i="5"/>
  <c r="AT89" i="5"/>
  <c r="AQ10" i="5"/>
  <c r="AM7" i="5"/>
  <c r="AE35" i="5"/>
  <c r="AU131" i="5"/>
  <c r="AP174" i="5"/>
  <c r="AP56" i="5"/>
  <c r="AR52" i="5"/>
  <c r="F180" i="5"/>
  <c r="G180" i="5" s="1"/>
  <c r="I180" i="5" s="1"/>
  <c r="P180" i="5" s="1"/>
  <c r="Q180" i="5" s="1"/>
  <c r="AC10" i="5"/>
  <c r="AF141" i="5"/>
  <c r="AV101" i="5"/>
  <c r="AQ148" i="5"/>
  <c r="AF18" i="5"/>
  <c r="AM179" i="5"/>
  <c r="AN9" i="5"/>
  <c r="AC190" i="5"/>
  <c r="AD180" i="5"/>
  <c r="AQ72" i="5"/>
  <c r="AR161" i="5"/>
  <c r="AT186" i="5"/>
  <c r="AT42" i="5"/>
  <c r="AV8" i="5"/>
  <c r="AE160" i="5"/>
  <c r="AV142" i="5"/>
  <c r="AF158" i="5"/>
  <c r="AD65" i="5"/>
  <c r="AW111" i="5"/>
  <c r="AD109" i="5"/>
  <c r="AR48" i="5"/>
  <c r="AT125" i="5"/>
  <c r="AQ77" i="5"/>
  <c r="F192" i="5"/>
  <c r="G192" i="5" s="1"/>
  <c r="I192" i="5" s="1"/>
  <c r="O192" i="5" s="1"/>
  <c r="AQ157" i="5"/>
  <c r="AC98" i="5"/>
  <c r="AU103" i="5"/>
  <c r="AM37" i="5"/>
  <c r="AR9" i="5"/>
  <c r="AQ12" i="5"/>
  <c r="AL189" i="5"/>
  <c r="AP193" i="5"/>
  <c r="AE110" i="5"/>
  <c r="AM192" i="5"/>
  <c r="AW177" i="5"/>
  <c r="AT41" i="5"/>
  <c r="F40" i="5"/>
  <c r="R40" i="5" s="1"/>
  <c r="S40" i="5" s="1"/>
  <c r="AO45" i="5"/>
  <c r="AF22" i="5"/>
  <c r="AS186" i="5"/>
  <c r="AM105" i="5"/>
  <c r="AD14" i="5"/>
  <c r="AP26" i="5"/>
  <c r="AQ184" i="5"/>
  <c r="AW23" i="5"/>
  <c r="AO4" i="5"/>
  <c r="AS165" i="5"/>
  <c r="AL60" i="5"/>
  <c r="AE118" i="5"/>
  <c r="AC133" i="5"/>
  <c r="AS183" i="5"/>
  <c r="AC173" i="5"/>
  <c r="AW186" i="5"/>
  <c r="AM13" i="5"/>
  <c r="AT77" i="5"/>
  <c r="AW156" i="5"/>
  <c r="AM142" i="5"/>
  <c r="AD60" i="5"/>
  <c r="AV197" i="5"/>
  <c r="AL54" i="5"/>
  <c r="AW44" i="5"/>
  <c r="AD161" i="5"/>
  <c r="AP104" i="5"/>
  <c r="AN174" i="5"/>
  <c r="AT188" i="5"/>
  <c r="AM23" i="5"/>
  <c r="AN65" i="5"/>
  <c r="AL124" i="5"/>
  <c r="F199" i="5"/>
  <c r="R199" i="5" s="1"/>
  <c r="T199" i="5" s="1"/>
  <c r="W199" i="5" s="1"/>
  <c r="AP64" i="5"/>
  <c r="AS46" i="5"/>
  <c r="AW116" i="5"/>
  <c r="AF84" i="5"/>
  <c r="AR133" i="5"/>
  <c r="AW69" i="5"/>
  <c r="AP14" i="5"/>
  <c r="AW158" i="5"/>
  <c r="AS89" i="5"/>
  <c r="AQ127" i="5"/>
  <c r="AT73" i="5"/>
  <c r="AD101" i="5"/>
  <c r="AS48" i="5"/>
  <c r="AT131" i="5"/>
  <c r="AF182" i="5"/>
  <c r="AE48" i="5"/>
  <c r="AN96" i="5"/>
  <c r="AF67" i="5"/>
  <c r="AP156" i="5"/>
  <c r="AF157" i="5"/>
  <c r="AR59" i="5"/>
  <c r="AD120" i="5"/>
  <c r="AR8" i="5"/>
  <c r="AS101" i="5"/>
  <c r="AE72" i="5"/>
  <c r="AW185" i="5"/>
  <c r="AC124" i="5"/>
  <c r="AR171" i="5"/>
  <c r="AF134" i="5"/>
  <c r="AW2" i="5"/>
  <c r="AV16" i="5"/>
  <c r="AP189" i="5"/>
  <c r="AE157" i="5"/>
  <c r="AV20" i="5"/>
  <c r="AT201" i="5"/>
  <c r="AT78" i="5"/>
  <c r="AS36" i="5"/>
  <c r="AT151" i="5"/>
  <c r="AL39" i="5"/>
  <c r="AW8" i="5"/>
  <c r="AQ95" i="5"/>
  <c r="AC193" i="5"/>
  <c r="AT6" i="5"/>
  <c r="AE164" i="5"/>
  <c r="AL153" i="5"/>
  <c r="AL20" i="5"/>
  <c r="AM178" i="5"/>
  <c r="AS126" i="5"/>
  <c r="AC156" i="5"/>
  <c r="AN145" i="5"/>
  <c r="AE198" i="5"/>
  <c r="AQ80" i="5"/>
  <c r="AU200" i="5"/>
  <c r="AR85" i="5"/>
  <c r="AS72" i="5"/>
  <c r="AE188" i="5"/>
  <c r="AL186" i="5"/>
  <c r="AU172" i="5"/>
  <c r="AS34" i="5"/>
  <c r="AS175" i="5"/>
  <c r="AQ174" i="5"/>
  <c r="AW133" i="5"/>
  <c r="AD156" i="5"/>
  <c r="AV38" i="5"/>
  <c r="AU174" i="5"/>
  <c r="AN166" i="5"/>
  <c r="AM164" i="5"/>
  <c r="AT158" i="5"/>
  <c r="AP147" i="5"/>
  <c r="AT16" i="5"/>
  <c r="AE180" i="5"/>
  <c r="AM54" i="5"/>
  <c r="F13" i="5"/>
  <c r="R13" i="5" s="1"/>
  <c r="S13" i="5" s="1"/>
  <c r="AM63" i="5"/>
  <c r="AO41" i="5"/>
  <c r="AP177" i="5"/>
  <c r="AD170" i="5"/>
  <c r="AQ88" i="5"/>
  <c r="AT199" i="5"/>
  <c r="AU63" i="5"/>
  <c r="F70" i="5"/>
  <c r="G70" i="5" s="1"/>
  <c r="H70" i="5" s="1"/>
  <c r="AQ20" i="5"/>
  <c r="AF12" i="5"/>
  <c r="AM47" i="5"/>
  <c r="AQ19" i="5"/>
  <c r="F66" i="5"/>
  <c r="G66" i="5" s="1"/>
  <c r="H66" i="5" s="1"/>
  <c r="AR117" i="5"/>
  <c r="AP163" i="5"/>
  <c r="AQ139" i="5"/>
  <c r="AO164" i="5"/>
  <c r="AN21" i="5"/>
  <c r="AF186" i="5"/>
  <c r="AU185" i="5"/>
  <c r="AS19" i="5"/>
  <c r="AS76" i="5"/>
  <c r="AF38" i="5"/>
  <c r="AD138" i="5"/>
  <c r="AW24" i="5"/>
  <c r="AW183" i="5"/>
  <c r="AT30" i="5"/>
  <c r="AQ132" i="5"/>
  <c r="AD30" i="5"/>
  <c r="AQ195" i="5"/>
  <c r="AM50" i="5"/>
  <c r="AC162" i="5"/>
  <c r="AR29" i="5"/>
  <c r="AS13" i="5"/>
  <c r="F163" i="5"/>
  <c r="G163" i="5" s="1"/>
  <c r="I163" i="5" s="1"/>
  <c r="AD35" i="5"/>
  <c r="AP32" i="5"/>
  <c r="AO20" i="5"/>
  <c r="F195" i="5"/>
  <c r="R195" i="5" s="1"/>
  <c r="AF163" i="5"/>
  <c r="AN22" i="5"/>
  <c r="AV175" i="5"/>
  <c r="AW198" i="5"/>
  <c r="AO195" i="5"/>
  <c r="AW154" i="5"/>
  <c r="AE185" i="5"/>
  <c r="AP34" i="5"/>
  <c r="AL166" i="5"/>
  <c r="AL29" i="5"/>
  <c r="F155" i="5"/>
  <c r="R155" i="5" s="1"/>
  <c r="T155" i="5" s="1"/>
  <c r="AA155" i="5" s="1"/>
  <c r="AB155" i="5" s="1"/>
  <c r="AU130" i="5"/>
  <c r="AU79" i="5"/>
  <c r="AE150" i="5"/>
  <c r="F141" i="5"/>
  <c r="R141" i="5" s="1"/>
  <c r="S141" i="5" s="1"/>
  <c r="AN61" i="5"/>
  <c r="AQ9" i="5"/>
  <c r="F182" i="5"/>
  <c r="G182" i="5" s="1"/>
  <c r="AL10" i="5"/>
  <c r="AP191" i="5"/>
  <c r="AQ156" i="5"/>
  <c r="AQ151" i="5"/>
  <c r="AR123" i="5"/>
  <c r="AF17" i="5"/>
  <c r="AP190" i="5"/>
  <c r="AW129" i="5"/>
  <c r="AN159" i="5"/>
  <c r="AC47" i="5"/>
  <c r="AT10" i="5"/>
  <c r="AR96" i="5"/>
  <c r="AO186" i="5"/>
  <c r="AU188" i="5"/>
  <c r="AE169" i="5"/>
  <c r="AC166" i="5"/>
  <c r="AV171" i="5"/>
  <c r="AV59" i="5"/>
  <c r="AS8" i="5"/>
  <c r="AU161" i="5"/>
  <c r="AO167" i="5"/>
  <c r="AT22" i="5"/>
  <c r="AO176" i="5"/>
  <c r="AS74" i="5"/>
  <c r="AO77" i="5"/>
  <c r="AT66" i="5"/>
  <c r="AE179" i="5"/>
  <c r="AL3" i="5"/>
  <c r="AR118" i="5"/>
  <c r="AL121" i="5"/>
  <c r="F171" i="5"/>
  <c r="R171" i="5" s="1"/>
  <c r="AE194" i="5"/>
  <c r="AU41" i="5"/>
  <c r="AE200" i="5"/>
  <c r="AS39" i="5"/>
  <c r="AO102" i="5"/>
  <c r="AC198" i="5"/>
  <c r="AW145" i="5"/>
  <c r="F116" i="5"/>
  <c r="AL157" i="5"/>
  <c r="AS185" i="5"/>
  <c r="AC30" i="5"/>
  <c r="AN72" i="5"/>
  <c r="AU193" i="5"/>
  <c r="AO152" i="5"/>
  <c r="AE26" i="5"/>
  <c r="AQ181" i="5"/>
  <c r="AE15" i="5"/>
  <c r="AQ107" i="5"/>
  <c r="AW148" i="5"/>
  <c r="AP130" i="5"/>
  <c r="AM17" i="5"/>
  <c r="AU40" i="5"/>
  <c r="AT58" i="5"/>
  <c r="AO86" i="5"/>
  <c r="AN49" i="5"/>
  <c r="AD112" i="5"/>
  <c r="AM69" i="5"/>
  <c r="AS157" i="5"/>
  <c r="AQ169" i="5"/>
  <c r="AD154" i="5"/>
  <c r="AP153" i="5"/>
  <c r="AW58" i="5"/>
  <c r="AD185" i="5"/>
  <c r="AN153" i="5"/>
  <c r="AV76" i="5"/>
  <c r="AP24" i="5"/>
  <c r="AC161" i="5"/>
  <c r="AN112" i="5"/>
  <c r="AV2" i="5"/>
  <c r="AE128" i="5"/>
  <c r="AE163" i="5"/>
  <c r="AC50" i="5"/>
  <c r="AS47" i="5"/>
  <c r="AR21" i="5"/>
  <c r="AE69" i="5"/>
  <c r="AD190" i="5"/>
  <c r="AV137" i="5"/>
  <c r="AD13" i="5"/>
  <c r="F124" i="5"/>
  <c r="G124" i="5" s="1"/>
  <c r="I124" i="5" s="1"/>
  <c r="P124" i="5" s="1"/>
  <c r="Q124" i="5" s="1"/>
  <c r="AE32" i="5"/>
  <c r="AE75" i="5"/>
  <c r="AV157" i="5"/>
  <c r="AN88" i="5"/>
  <c r="AM189" i="5"/>
  <c r="AS97" i="5"/>
  <c r="AM87" i="5"/>
  <c r="AR134" i="5"/>
  <c r="AU93" i="5"/>
  <c r="AD135" i="5"/>
  <c r="AE11" i="5"/>
  <c r="AW21" i="5"/>
  <c r="AD44" i="5"/>
  <c r="AM161" i="5"/>
  <c r="AW195" i="5"/>
  <c r="AP143" i="5"/>
  <c r="AP128" i="5"/>
  <c r="AC159" i="5"/>
  <c r="AD107" i="5"/>
  <c r="AR113" i="5"/>
  <c r="AE34" i="5"/>
  <c r="AR71" i="5"/>
  <c r="AD165" i="5"/>
  <c r="AL142" i="5"/>
  <c r="AO47" i="5"/>
  <c r="AD55" i="5"/>
  <c r="AR156" i="5"/>
  <c r="AR199" i="5"/>
  <c r="AL47" i="5"/>
  <c r="AU173" i="5"/>
  <c r="AC82" i="5"/>
  <c r="AN59" i="5"/>
  <c r="AU74" i="5"/>
  <c r="AQ183" i="5"/>
  <c r="AQ28" i="5"/>
  <c r="AN199" i="5"/>
  <c r="AV172" i="5"/>
  <c r="AL163" i="5"/>
  <c r="AN40" i="5"/>
  <c r="AF77" i="5"/>
  <c r="AQ45" i="5"/>
  <c r="AL71" i="5"/>
  <c r="AL201" i="5"/>
  <c r="AT17" i="5"/>
  <c r="AL26" i="5"/>
  <c r="AN158" i="5"/>
  <c r="AV23" i="5"/>
  <c r="AS107" i="5"/>
  <c r="AO177" i="5"/>
  <c r="AN123" i="5"/>
  <c r="AL116" i="5"/>
  <c r="AC70" i="5"/>
  <c r="AO16" i="5"/>
  <c r="AO110" i="5"/>
  <c r="AQ145" i="5"/>
  <c r="AW102" i="5"/>
  <c r="AS75" i="5"/>
  <c r="AQ136" i="5"/>
  <c r="AE197" i="5"/>
  <c r="AR12" i="5"/>
  <c r="AM112" i="5"/>
  <c r="AF50" i="5"/>
  <c r="AE3" i="5"/>
  <c r="AC178" i="5"/>
  <c r="AE195" i="5"/>
  <c r="AU199" i="5"/>
  <c r="AL158" i="5"/>
  <c r="AS52" i="5"/>
  <c r="AM68" i="5"/>
  <c r="AD153" i="5"/>
  <c r="AR58" i="5"/>
  <c r="AE25" i="5"/>
  <c r="AU31" i="5"/>
  <c r="AF161" i="5"/>
  <c r="AN33" i="5"/>
  <c r="AD85" i="5"/>
  <c r="AM187" i="5"/>
  <c r="AO180" i="5"/>
  <c r="AT72" i="5"/>
  <c r="AR185" i="5"/>
  <c r="AM16" i="5"/>
  <c r="AD8" i="5"/>
  <c r="F8" i="5"/>
  <c r="G8" i="5" s="1"/>
  <c r="I8" i="5" s="1"/>
  <c r="AC145" i="5"/>
  <c r="AT167" i="5"/>
  <c r="AO185" i="5"/>
  <c r="AF45" i="5"/>
  <c r="AN190" i="5"/>
  <c r="AO48" i="5"/>
  <c r="AC172" i="5"/>
  <c r="AL99" i="5"/>
  <c r="AS23" i="5"/>
  <c r="AT106" i="5"/>
  <c r="AC62" i="5"/>
  <c r="AS59" i="5"/>
  <c r="AW5" i="5"/>
  <c r="AT90" i="5"/>
  <c r="AO171" i="5"/>
  <c r="AC158" i="5"/>
  <c r="AP184" i="5"/>
  <c r="AP61" i="5"/>
  <c r="AN58" i="5"/>
  <c r="AS192" i="5"/>
  <c r="AR167" i="5"/>
  <c r="AF129" i="5"/>
  <c r="AQ83" i="5"/>
  <c r="AD157" i="5"/>
  <c r="AT67" i="5"/>
  <c r="AN13" i="5"/>
  <c r="AN195" i="5"/>
  <c r="AP114" i="5"/>
  <c r="AD23" i="5"/>
  <c r="AT175" i="5"/>
  <c r="AE177" i="5"/>
  <c r="AC26" i="5"/>
  <c r="AL59" i="5"/>
  <c r="AF179" i="5"/>
  <c r="AC180" i="5"/>
  <c r="AV199" i="5"/>
  <c r="AC121" i="5"/>
  <c r="AS22" i="5"/>
  <c r="AV180" i="5"/>
  <c r="AL17" i="5"/>
  <c r="AV138" i="5"/>
  <c r="AF48" i="5"/>
  <c r="AQ49" i="5"/>
  <c r="AO198" i="5"/>
  <c r="AE104" i="5"/>
  <c r="AT110" i="5"/>
  <c r="AT49" i="5"/>
  <c r="AR159" i="5"/>
  <c r="AW169" i="5"/>
  <c r="AV17" i="5"/>
  <c r="AM73" i="5"/>
  <c r="AW137" i="5"/>
  <c r="AV192" i="5"/>
  <c r="AV125" i="5"/>
  <c r="AS113" i="5"/>
  <c r="AC4" i="5"/>
  <c r="AD50" i="5"/>
  <c r="AT129" i="5"/>
  <c r="AQ144" i="5"/>
  <c r="AT69" i="5"/>
  <c r="AO163" i="5"/>
  <c r="AD117" i="5"/>
  <c r="AR193" i="5"/>
  <c r="AD194" i="5"/>
  <c r="AV83" i="5"/>
  <c r="AE77" i="5"/>
  <c r="AC155" i="5"/>
  <c r="AS193" i="5"/>
  <c r="AQ192" i="5"/>
  <c r="AL73" i="5"/>
  <c r="AW101" i="5"/>
  <c r="AW182" i="5"/>
  <c r="AV140" i="5"/>
  <c r="AW162" i="5"/>
  <c r="AW20" i="5"/>
  <c r="AL188" i="5"/>
  <c r="AQ87" i="5"/>
  <c r="AS127" i="5"/>
  <c r="AE155" i="5"/>
  <c r="AO21" i="5"/>
  <c r="AM110" i="5"/>
  <c r="AL169" i="5"/>
  <c r="AP62" i="5"/>
  <c r="AO10" i="5"/>
  <c r="AN189" i="5"/>
  <c r="AS7" i="5"/>
  <c r="AC39" i="5"/>
  <c r="AL173" i="5"/>
  <c r="AF178" i="5"/>
  <c r="AS162" i="5"/>
  <c r="AP36" i="5"/>
  <c r="AO165" i="5"/>
  <c r="F174" i="5"/>
  <c r="G174" i="5" s="1"/>
  <c r="H174" i="5" s="1"/>
  <c r="AM20" i="5"/>
  <c r="AL199" i="5"/>
  <c r="AM176" i="5"/>
  <c r="AP109" i="5"/>
  <c r="AO107" i="5"/>
  <c r="AD43" i="5"/>
  <c r="AO22" i="5"/>
  <c r="AO11" i="5"/>
  <c r="AP167" i="5"/>
  <c r="AU157" i="5"/>
  <c r="AL40" i="5"/>
  <c r="AQ187" i="5"/>
  <c r="AS182" i="5"/>
  <c r="AL110" i="5"/>
  <c r="AV5" i="5"/>
  <c r="AT116" i="5"/>
  <c r="AO59" i="5"/>
  <c r="AF119" i="5"/>
  <c r="AL46" i="5"/>
  <c r="AQ89" i="5"/>
  <c r="AD152" i="5"/>
  <c r="AT87" i="5"/>
  <c r="AC111" i="5"/>
  <c r="AL174" i="5"/>
  <c r="AQ163" i="5"/>
  <c r="F94" i="5"/>
  <c r="G94" i="5" s="1"/>
  <c r="I94" i="5" s="1"/>
  <c r="AF80" i="5"/>
  <c r="AL22" i="5"/>
  <c r="F19" i="5"/>
  <c r="G19" i="5" s="1"/>
  <c r="H19" i="5" s="1"/>
  <c r="AM191" i="5"/>
  <c r="AS38" i="5"/>
  <c r="AN8" i="5"/>
  <c r="AF197" i="5"/>
  <c r="AN161" i="5"/>
  <c r="F105" i="5"/>
  <c r="G105" i="5" s="1"/>
  <c r="I105" i="5" s="1"/>
  <c r="M105" i="5" s="1"/>
  <c r="AP155" i="5"/>
  <c r="AU164" i="5"/>
  <c r="AO160" i="5"/>
  <c r="AD40" i="5"/>
  <c r="AP81" i="5"/>
  <c r="AD80" i="5"/>
  <c r="AQ103" i="5"/>
  <c r="AE5" i="5"/>
  <c r="F54" i="5"/>
  <c r="G54" i="5" s="1"/>
  <c r="H54" i="5" s="1"/>
  <c r="AN125" i="5"/>
  <c r="AD102" i="5"/>
  <c r="F122" i="5"/>
  <c r="AS65" i="5"/>
  <c r="AV10" i="5"/>
  <c r="F45" i="5"/>
  <c r="A1" i="5"/>
  <c r="D7" i="7" s="1"/>
  <c r="AR135" i="5"/>
  <c r="AR111" i="5"/>
  <c r="AE44" i="5"/>
  <c r="AP99" i="5"/>
  <c r="AT139" i="5"/>
  <c r="AQ158" i="5"/>
  <c r="AE131" i="5"/>
  <c r="AO117" i="5"/>
  <c r="AL168" i="5"/>
  <c r="AU75" i="5"/>
  <c r="AC105" i="5"/>
  <c r="AV106" i="5"/>
  <c r="AW66" i="5"/>
  <c r="AL191" i="5"/>
  <c r="AO72" i="5"/>
  <c r="AE187" i="5"/>
  <c r="AD59" i="5"/>
  <c r="AN12" i="5"/>
  <c r="AN107" i="5"/>
  <c r="AN26" i="5"/>
  <c r="AR28" i="5"/>
  <c r="AC66" i="5"/>
  <c r="AP21" i="5"/>
  <c r="AM40" i="5"/>
  <c r="AQ65" i="5"/>
  <c r="AC86" i="5"/>
  <c r="AM88" i="5"/>
  <c r="AV131" i="5"/>
  <c r="AV32" i="5"/>
  <c r="AR151" i="5"/>
  <c r="AN185" i="5"/>
  <c r="AF59" i="5"/>
  <c r="AU156" i="5"/>
  <c r="AW62" i="5"/>
  <c r="AW18" i="5"/>
  <c r="AM36" i="5"/>
  <c r="AC201" i="5"/>
  <c r="AT82" i="5"/>
  <c r="F187" i="5"/>
  <c r="AM29" i="5"/>
  <c r="AU71" i="5"/>
  <c r="AU184" i="5"/>
  <c r="AR174" i="5"/>
  <c r="AP159" i="5"/>
  <c r="AM194" i="5"/>
  <c r="AU94" i="5"/>
  <c r="AV51" i="5"/>
  <c r="AV146" i="5"/>
  <c r="AE193" i="5"/>
  <c r="AO137" i="5"/>
  <c r="AR68" i="5"/>
  <c r="AW193" i="5"/>
  <c r="AF139" i="5"/>
  <c r="AV84" i="5"/>
  <c r="AE174" i="5"/>
  <c r="AT50" i="5"/>
  <c r="AL133" i="5"/>
  <c r="F95" i="5"/>
  <c r="R95" i="5" s="1"/>
  <c r="T95" i="5" s="1"/>
  <c r="U95" i="5" s="1"/>
  <c r="AL14" i="5"/>
  <c r="AQ67" i="5"/>
  <c r="AM170" i="5"/>
  <c r="AD27" i="5"/>
  <c r="AN157" i="5"/>
  <c r="AM114" i="5"/>
  <c r="AT98" i="5"/>
  <c r="AP113" i="5"/>
  <c r="AP173" i="5"/>
  <c r="AT28" i="5"/>
  <c r="AE120" i="5"/>
  <c r="AU175" i="5"/>
  <c r="AO58" i="5"/>
  <c r="AM3" i="5"/>
  <c r="AT180" i="5"/>
  <c r="AN146" i="5"/>
  <c r="AS56" i="5"/>
  <c r="AU69" i="5"/>
  <c r="AW121" i="5"/>
  <c r="AW77" i="5"/>
  <c r="AE119" i="5"/>
  <c r="AN20" i="5"/>
  <c r="AD173" i="5"/>
  <c r="AE55" i="5"/>
  <c r="AQ134" i="5"/>
  <c r="AL128" i="5"/>
  <c r="AE28" i="5"/>
  <c r="AW85" i="5"/>
  <c r="AM95" i="5"/>
  <c r="AT68" i="5"/>
  <c r="AR4" i="5"/>
  <c r="AE84" i="5"/>
  <c r="AD33" i="5"/>
  <c r="AC175" i="5"/>
  <c r="AC157" i="5"/>
  <c r="AM182" i="5"/>
  <c r="AF10" i="5"/>
  <c r="AV28" i="5"/>
  <c r="AP12" i="5"/>
  <c r="AP201" i="5"/>
  <c r="AQ115" i="5"/>
  <c r="AS173" i="5"/>
  <c r="AE96" i="5"/>
  <c r="AL176" i="5"/>
  <c r="AN134" i="5"/>
  <c r="AW113" i="5"/>
  <c r="AQ51" i="5"/>
  <c r="AV93" i="5"/>
  <c r="AU26" i="5"/>
  <c r="AW180" i="5"/>
  <c r="AF173" i="5"/>
  <c r="AC80" i="5"/>
  <c r="AS104" i="5"/>
  <c r="AT96" i="5"/>
  <c r="AV70" i="5"/>
  <c r="AS11" i="5"/>
  <c r="AF23" i="5"/>
  <c r="AW19" i="5"/>
  <c r="AT12" i="5"/>
  <c r="AM183" i="5"/>
  <c r="AV196" i="5"/>
  <c r="AP38" i="5"/>
  <c r="AW45" i="5"/>
  <c r="AL12" i="5"/>
  <c r="AD67" i="5"/>
  <c r="AW42" i="5"/>
  <c r="AP108" i="5"/>
  <c r="AQ182" i="5"/>
  <c r="AQ2" i="5"/>
  <c r="F72" i="5"/>
  <c r="R72" i="5" s="1"/>
  <c r="T72" i="5" s="1"/>
  <c r="V72" i="5" s="1"/>
  <c r="AS81" i="5"/>
  <c r="AN154" i="5"/>
  <c r="AV13" i="5"/>
  <c r="AF146" i="5"/>
  <c r="AC101" i="5"/>
  <c r="AT191" i="5"/>
  <c r="AM104" i="5"/>
  <c r="AM119" i="5"/>
  <c r="AP8" i="5"/>
  <c r="AD178" i="5"/>
  <c r="AN94" i="5"/>
  <c r="AD72" i="5"/>
  <c r="AL105" i="5"/>
  <c r="AT192" i="5"/>
  <c r="AC78" i="5"/>
  <c r="AU59" i="5"/>
  <c r="AW197" i="5"/>
  <c r="AQ154" i="5"/>
  <c r="AN11" i="5"/>
  <c r="F194" i="5"/>
  <c r="G194" i="5" s="1"/>
  <c r="H194" i="5" s="1"/>
  <c r="AC64" i="5"/>
  <c r="AN168" i="5"/>
  <c r="AR116" i="5"/>
  <c r="AN25" i="5"/>
  <c r="AP97" i="5"/>
  <c r="F139" i="5"/>
  <c r="G139" i="5" s="1"/>
  <c r="H139" i="5" s="1"/>
  <c r="AL49" i="5"/>
  <c r="F137" i="5"/>
  <c r="R137" i="5" s="1"/>
  <c r="T137" i="5" s="1"/>
  <c r="Y137" i="5" s="1"/>
  <c r="AD93" i="5"/>
  <c r="AD122" i="5"/>
  <c r="AM91" i="5"/>
  <c r="AW53" i="5"/>
  <c r="AR61" i="5"/>
  <c r="AC138" i="5"/>
  <c r="AD134" i="5"/>
  <c r="AC114" i="5"/>
  <c r="AD18" i="5"/>
  <c r="AD62" i="5"/>
  <c r="AU99" i="5"/>
  <c r="AM76" i="5"/>
  <c r="AP7" i="5"/>
  <c r="AS134" i="5"/>
  <c r="AN77" i="5"/>
  <c r="AQ105" i="5"/>
  <c r="AQ180" i="5"/>
  <c r="AU15" i="5"/>
  <c r="AC106" i="5"/>
  <c r="AM184" i="5"/>
  <c r="AP10" i="5"/>
  <c r="AP132" i="5"/>
  <c r="AC160" i="5"/>
  <c r="F27" i="5"/>
  <c r="R27" i="5" s="1"/>
  <c r="T27" i="5" s="1"/>
  <c r="AA27" i="5" s="1"/>
  <c r="AB27" i="5" s="1"/>
  <c r="AR80" i="5"/>
  <c r="AU154" i="5"/>
  <c r="AV194" i="5"/>
  <c r="AU85" i="5"/>
  <c r="AQ178" i="5"/>
  <c r="AN31" i="5"/>
  <c r="AV36" i="5"/>
  <c r="AC6" i="5"/>
  <c r="AT132" i="5"/>
  <c r="AO155" i="5"/>
  <c r="AO139" i="5"/>
  <c r="AP75" i="5"/>
  <c r="AS30" i="5"/>
  <c r="AS25" i="5"/>
  <c r="AD21" i="5"/>
  <c r="AN51" i="5"/>
  <c r="F24" i="5"/>
  <c r="R24" i="5" s="1"/>
  <c r="T24" i="5" s="1"/>
  <c r="Z24" i="5" s="1"/>
  <c r="AF14" i="5"/>
  <c r="AU67" i="5"/>
  <c r="AU148" i="5"/>
  <c r="AM82" i="5"/>
  <c r="AS172" i="5"/>
  <c r="AL140" i="5"/>
  <c r="AS160" i="5"/>
  <c r="AD79" i="5"/>
  <c r="AV100" i="5"/>
  <c r="AL184" i="5"/>
  <c r="AC73" i="5"/>
  <c r="AC104" i="5"/>
  <c r="AW37" i="5"/>
  <c r="AC185" i="5"/>
  <c r="AV27" i="5"/>
  <c r="F117" i="5"/>
  <c r="G117" i="5" s="1"/>
  <c r="H117" i="5" s="1"/>
  <c r="AF7" i="5"/>
  <c r="AT11" i="5"/>
  <c r="AN93" i="5"/>
  <c r="AR72" i="5"/>
  <c r="AQ31" i="5"/>
  <c r="AL97" i="5"/>
  <c r="AV73" i="5"/>
  <c r="AN147" i="5"/>
  <c r="AC110" i="5"/>
  <c r="AN60" i="5"/>
  <c r="AU13" i="5"/>
  <c r="AW46" i="5"/>
  <c r="AT141" i="5"/>
  <c r="AM78" i="5"/>
  <c r="AN132" i="5"/>
  <c r="AD130" i="5"/>
  <c r="AR107" i="5"/>
  <c r="AD147" i="5"/>
  <c r="AS9" i="5"/>
  <c r="AP11" i="5"/>
  <c r="AN143" i="5"/>
  <c r="AE124" i="5"/>
  <c r="AE81" i="5"/>
  <c r="AU16" i="5"/>
  <c r="AC136" i="5"/>
  <c r="AV3" i="5"/>
  <c r="AN182" i="5"/>
  <c r="AO123" i="5"/>
  <c r="AV4" i="5"/>
  <c r="AQ146" i="5"/>
  <c r="AQ123" i="5"/>
  <c r="AE117" i="5"/>
  <c r="AR35" i="5"/>
  <c r="AM117" i="5"/>
  <c r="AS83" i="5"/>
  <c r="AN71" i="5"/>
  <c r="F65" i="5"/>
  <c r="G65" i="5" s="1"/>
  <c r="H65" i="5" s="1"/>
  <c r="AF91" i="5"/>
  <c r="AT85" i="5"/>
  <c r="AS61" i="5"/>
  <c r="AP50" i="5"/>
  <c r="AE38" i="5"/>
  <c r="AQ99" i="5"/>
  <c r="AL31" i="5"/>
  <c r="AW147" i="5"/>
  <c r="AV80" i="5"/>
  <c r="AN5" i="5"/>
  <c r="AQ190" i="5"/>
  <c r="AM173" i="5"/>
  <c r="AP161" i="5"/>
  <c r="AF154" i="5"/>
  <c r="AP178" i="5"/>
  <c r="AO14" i="5"/>
  <c r="AS37" i="5"/>
  <c r="AP181" i="5"/>
  <c r="AF34" i="5"/>
  <c r="AQ179" i="5"/>
  <c r="AQ152" i="5"/>
  <c r="AM160" i="5"/>
  <c r="AW7" i="5"/>
  <c r="AW28" i="5"/>
  <c r="AP42" i="5"/>
  <c r="AV9" i="5"/>
  <c r="AN121" i="5"/>
  <c r="AD103" i="5"/>
  <c r="AL44" i="5"/>
  <c r="AF44" i="5"/>
  <c r="AE113" i="5"/>
  <c r="AF29" i="5"/>
  <c r="AE20" i="5"/>
  <c r="AR82" i="5"/>
  <c r="AS179" i="5"/>
  <c r="AE13" i="5"/>
  <c r="AU196" i="5"/>
  <c r="AN181" i="5"/>
  <c r="AL156" i="5"/>
  <c r="AR121" i="5"/>
  <c r="AV25" i="5"/>
  <c r="F109" i="5"/>
  <c r="G109" i="5" s="1"/>
  <c r="I109" i="5" s="1"/>
  <c r="AU121" i="5"/>
  <c r="AF189" i="5"/>
  <c r="AW124" i="5"/>
  <c r="AF195" i="5"/>
  <c r="AO131" i="5"/>
  <c r="AS86" i="5"/>
  <c r="AM66" i="5"/>
  <c r="AP66" i="5"/>
  <c r="AE172" i="5"/>
  <c r="AM65" i="5"/>
  <c r="AS45" i="5"/>
  <c r="AE109" i="5"/>
  <c r="AU50" i="5"/>
  <c r="AR122" i="5"/>
  <c r="AL37" i="5"/>
  <c r="AM144" i="5"/>
  <c r="AL183" i="5"/>
  <c r="AM34" i="5"/>
  <c r="AO135" i="5"/>
  <c r="AN54" i="5"/>
  <c r="AO196" i="5"/>
  <c r="AF109" i="5"/>
  <c r="AC135" i="5"/>
  <c r="AU56" i="5"/>
  <c r="AC127" i="5"/>
  <c r="AN32" i="5"/>
  <c r="AO94" i="5"/>
  <c r="AO2" i="5"/>
  <c r="AT104" i="5"/>
  <c r="AP142" i="5"/>
  <c r="F107" i="5"/>
  <c r="R107" i="5" s="1"/>
  <c r="T107" i="5" s="1"/>
  <c r="Y107" i="5" s="1"/>
  <c r="AO104" i="5"/>
  <c r="AE19" i="5"/>
  <c r="AF176" i="5"/>
  <c r="AT109" i="5"/>
  <c r="AQ24" i="5"/>
  <c r="AV145" i="5"/>
  <c r="AM49" i="5"/>
  <c r="AR26" i="5"/>
  <c r="AT83" i="5"/>
  <c r="AU138" i="5"/>
  <c r="AU88" i="5"/>
  <c r="AT147" i="5"/>
  <c r="AV71" i="5"/>
  <c r="AL43" i="5"/>
  <c r="AM53" i="5"/>
  <c r="AU182" i="5"/>
  <c r="AE91" i="5"/>
  <c r="AP82" i="5"/>
  <c r="AU96" i="5"/>
  <c r="AD51" i="5"/>
  <c r="AL170" i="5"/>
  <c r="AC168" i="5"/>
  <c r="AN110" i="5"/>
  <c r="AS42" i="5"/>
  <c r="AP106" i="5"/>
  <c r="AP39" i="5"/>
  <c r="AL129" i="5"/>
  <c r="AM107" i="5"/>
  <c r="AL51" i="5"/>
  <c r="AW6" i="5"/>
  <c r="AT105" i="5"/>
  <c r="F119" i="5"/>
  <c r="G119" i="5" s="1"/>
  <c r="I119" i="5" s="1"/>
  <c r="AO105" i="5"/>
  <c r="AT185" i="5"/>
  <c r="AW63" i="5"/>
  <c r="AC140" i="5"/>
  <c r="AT111" i="5"/>
  <c r="AS84" i="5"/>
  <c r="AC44" i="5"/>
  <c r="AF190" i="5"/>
  <c r="AM12" i="5"/>
  <c r="F9" i="5"/>
  <c r="R9" i="5" s="1"/>
  <c r="S9" i="5" s="1"/>
  <c r="AT91" i="5"/>
  <c r="AR92" i="5"/>
  <c r="AR148" i="5"/>
  <c r="AV109" i="5"/>
  <c r="AE73" i="5"/>
  <c r="AT80" i="5"/>
  <c r="AM130" i="5"/>
  <c r="AT135" i="5"/>
  <c r="AS105" i="5"/>
  <c r="AQ16" i="5"/>
  <c r="AN133" i="5"/>
  <c r="F168" i="5"/>
  <c r="R168" i="5" s="1"/>
  <c r="S168" i="5" s="1"/>
  <c r="AR187" i="5"/>
  <c r="AR114" i="5"/>
  <c r="AL200" i="5"/>
  <c r="AN16" i="5"/>
  <c r="F61" i="5"/>
  <c r="G61" i="5" s="1"/>
  <c r="I61" i="5" s="1"/>
  <c r="AU83" i="5"/>
  <c r="AT99" i="5"/>
  <c r="AF68" i="5"/>
  <c r="AP71" i="5"/>
  <c r="AS109" i="5"/>
  <c r="AP103" i="5"/>
  <c r="AV63" i="5"/>
  <c r="AR103" i="5"/>
  <c r="AF55" i="5"/>
  <c r="AF87" i="5"/>
  <c r="AF106" i="5"/>
  <c r="AR149" i="5"/>
  <c r="AF15" i="5"/>
  <c r="AP158" i="5"/>
  <c r="AF37" i="5"/>
  <c r="AL32" i="5"/>
  <c r="AU52" i="5"/>
  <c r="AW122" i="5"/>
  <c r="AD28" i="5"/>
  <c r="AC194" i="5"/>
  <c r="AQ48" i="5"/>
  <c r="AF66" i="5"/>
  <c r="AW54" i="5"/>
  <c r="AP95" i="5"/>
  <c r="AQ38" i="5"/>
  <c r="AV39" i="5"/>
  <c r="AC37" i="5"/>
  <c r="AU42" i="5"/>
  <c r="AO71" i="5"/>
  <c r="AW138" i="5"/>
  <c r="AV148" i="5"/>
  <c r="AU125" i="5"/>
  <c r="AP141" i="5"/>
  <c r="AV150" i="5"/>
  <c r="AP133" i="5"/>
  <c r="AU147" i="5"/>
  <c r="F83" i="5"/>
  <c r="AF39" i="5"/>
  <c r="AM4" i="5"/>
  <c r="AT149" i="5"/>
  <c r="AC113" i="5"/>
  <c r="AT121" i="5"/>
  <c r="AM44" i="5"/>
  <c r="AM9" i="5"/>
  <c r="AP110" i="5"/>
  <c r="AU80" i="5"/>
  <c r="AO43" i="5"/>
  <c r="AR147" i="5"/>
  <c r="AU23" i="5"/>
  <c r="AW4" i="5"/>
  <c r="AE12" i="5"/>
  <c r="AW142" i="5"/>
  <c r="AS146" i="5"/>
  <c r="AO114" i="5"/>
  <c r="AV130" i="5"/>
  <c r="AC14" i="5"/>
  <c r="AQ64" i="5"/>
  <c r="AW149" i="5"/>
  <c r="AQ142" i="5"/>
  <c r="F43" i="5"/>
  <c r="R43" i="5" s="1"/>
  <c r="T43" i="5" s="1"/>
  <c r="V43" i="5" s="1"/>
  <c r="AM143" i="5"/>
  <c r="AW109" i="5"/>
  <c r="AR43" i="5"/>
  <c r="AM94" i="5"/>
  <c r="AN67" i="5"/>
  <c r="F10" i="5"/>
  <c r="R10" i="5" s="1"/>
  <c r="S10" i="5" s="1"/>
  <c r="AU109" i="5"/>
  <c r="AN198" i="5"/>
  <c r="AT44" i="5"/>
  <c r="AQ37" i="5"/>
  <c r="AE45" i="5"/>
  <c r="AT115" i="5"/>
  <c r="AE127" i="5"/>
  <c r="AD38" i="5"/>
  <c r="F115" i="5"/>
  <c r="R115" i="5" s="1"/>
  <c r="T115" i="5" s="1"/>
  <c r="AM14" i="5"/>
  <c r="AV115" i="5"/>
  <c r="AF130" i="5"/>
  <c r="AD106" i="5"/>
  <c r="AL33" i="5"/>
  <c r="AT179" i="5"/>
  <c r="AR176" i="5"/>
  <c r="AE21" i="5"/>
  <c r="AE114" i="5"/>
  <c r="AF27" i="5"/>
  <c r="AE106" i="5"/>
  <c r="AR73" i="5"/>
  <c r="AL72" i="5"/>
  <c r="AD10" i="5"/>
  <c r="AD37" i="5"/>
  <c r="AP134" i="5"/>
  <c r="AR120" i="5"/>
  <c r="AT48" i="5"/>
  <c r="AN48" i="5"/>
  <c r="AO51" i="5"/>
  <c r="AO184" i="5"/>
  <c r="AL64" i="5"/>
  <c r="AQ23" i="5"/>
  <c r="AF81" i="5"/>
  <c r="AQ124" i="5"/>
  <c r="AT46" i="5"/>
  <c r="AU107" i="5"/>
  <c r="AP117" i="5"/>
  <c r="AL100" i="5"/>
  <c r="AW161" i="5"/>
  <c r="AM60" i="5"/>
  <c r="AF168" i="5"/>
  <c r="AC107" i="5"/>
  <c r="AP171" i="5"/>
  <c r="AT7" i="5"/>
  <c r="F120" i="5"/>
  <c r="R120" i="5" s="1"/>
  <c r="T120" i="5" s="1"/>
  <c r="Z120" i="5" s="1"/>
  <c r="AP165" i="5"/>
  <c r="AD17" i="5"/>
  <c r="F96" i="5"/>
  <c r="R96" i="5" s="1"/>
  <c r="S96" i="5" s="1"/>
  <c r="AC28" i="5"/>
  <c r="AV77" i="5"/>
  <c r="AQ137" i="5"/>
  <c r="AQ94" i="5"/>
  <c r="F11" i="5"/>
  <c r="R11" i="5" s="1"/>
  <c r="T11" i="5" s="1"/>
  <c r="AM147" i="5"/>
  <c r="AC100" i="5"/>
  <c r="AS51" i="5"/>
  <c r="AL53" i="5"/>
  <c r="AE105" i="5"/>
  <c r="AN55" i="5"/>
  <c r="AT198" i="5"/>
  <c r="AT53" i="5"/>
  <c r="AD91" i="5"/>
  <c r="AF35" i="5"/>
  <c r="AD179" i="5"/>
  <c r="AE16" i="5"/>
  <c r="AN74" i="5"/>
  <c r="AR64" i="5"/>
  <c r="AM97" i="5"/>
  <c r="AQ50" i="5"/>
  <c r="AQ121" i="5"/>
  <c r="F78" i="5"/>
  <c r="G78" i="5" s="1"/>
  <c r="AE134" i="5"/>
  <c r="AE63" i="5"/>
  <c r="AW15" i="5"/>
  <c r="AP107" i="5"/>
  <c r="AM118" i="5"/>
  <c r="AO136" i="5"/>
  <c r="AU97" i="5"/>
  <c r="AW32" i="5"/>
  <c r="AO146" i="5"/>
  <c r="AV66" i="5"/>
  <c r="AW83" i="5"/>
  <c r="AM8" i="5"/>
  <c r="AR36" i="5"/>
  <c r="F49" i="5"/>
  <c r="G49" i="5" s="1"/>
  <c r="I49" i="5" s="1"/>
  <c r="AC79" i="5"/>
  <c r="AC22" i="5"/>
  <c r="AR140" i="5"/>
  <c r="AR97" i="5"/>
  <c r="AL77" i="5"/>
  <c r="AS144" i="5"/>
  <c r="AS108" i="5"/>
  <c r="AN108" i="5"/>
  <c r="AS125" i="5"/>
  <c r="AM62" i="5"/>
  <c r="AM11" i="5"/>
  <c r="AM136" i="5"/>
  <c r="AO161" i="5"/>
  <c r="AM46" i="5"/>
  <c r="F93" i="5"/>
  <c r="G93" i="5" s="1"/>
  <c r="I93" i="5" s="1"/>
  <c r="F7" i="5"/>
  <c r="G7" i="5" s="1"/>
  <c r="I7" i="5" s="1"/>
  <c r="M7" i="5" s="1"/>
  <c r="AV98" i="5"/>
  <c r="AD16" i="5"/>
  <c r="AM138" i="5"/>
  <c r="AU168" i="5"/>
  <c r="AS155" i="5"/>
  <c r="AC38" i="5"/>
  <c r="AU20" i="5"/>
  <c r="AL28" i="5"/>
  <c r="AM45" i="5"/>
  <c r="AC25" i="5"/>
  <c r="F80" i="5"/>
  <c r="G80" i="5" s="1"/>
  <c r="I80" i="5" s="1"/>
  <c r="AD140" i="5"/>
  <c r="AO31" i="5"/>
  <c r="AV156" i="5"/>
  <c r="AQ52" i="5"/>
  <c r="AO87" i="5"/>
  <c r="AQ138" i="5"/>
  <c r="AM35" i="5"/>
  <c r="AS114" i="5"/>
  <c r="AP92" i="5"/>
  <c r="AV141" i="5"/>
  <c r="AQ66" i="5"/>
  <c r="AS148" i="5"/>
  <c r="AS55" i="5"/>
  <c r="AO149" i="5"/>
  <c r="AS96" i="5"/>
  <c r="AS79" i="5"/>
  <c r="AD4" i="5"/>
  <c r="AL79" i="5"/>
  <c r="AO84" i="5"/>
  <c r="AV45" i="5"/>
  <c r="AN78" i="5"/>
  <c r="AC33" i="5"/>
  <c r="AE33" i="5"/>
  <c r="AW39" i="5"/>
  <c r="AN129" i="5"/>
  <c r="AN73" i="5"/>
  <c r="AR94" i="5"/>
  <c r="AF98" i="5"/>
  <c r="AS78" i="5"/>
  <c r="AR132" i="5"/>
  <c r="AR89" i="5"/>
  <c r="AO35" i="5"/>
  <c r="AL55" i="5"/>
  <c r="AW132" i="5"/>
  <c r="AD116" i="5"/>
  <c r="AP119" i="5"/>
  <c r="AU122" i="5"/>
  <c r="AN119" i="5"/>
  <c r="AQ79" i="5"/>
  <c r="AM129" i="5"/>
  <c r="AL145" i="5"/>
  <c r="AQ42" i="5"/>
  <c r="AQ41" i="5"/>
  <c r="AU178" i="5"/>
  <c r="AC60" i="5"/>
  <c r="AO15" i="5"/>
  <c r="AE18" i="5"/>
  <c r="AU35" i="5"/>
  <c r="AO32" i="5"/>
  <c r="AN98" i="5"/>
  <c r="AP28" i="5"/>
  <c r="AW40" i="5"/>
  <c r="AV82" i="5"/>
  <c r="AC130" i="5"/>
  <c r="AF121" i="5"/>
  <c r="AQ108" i="5"/>
  <c r="AL102" i="5"/>
  <c r="AV133" i="5"/>
  <c r="AU90" i="5"/>
  <c r="AE147" i="5"/>
  <c r="AF126" i="5"/>
  <c r="AL84" i="5"/>
  <c r="AV121" i="5"/>
  <c r="AW56" i="5"/>
  <c r="AV12" i="5"/>
  <c r="AR74" i="5"/>
  <c r="AR83" i="5"/>
  <c r="AD76" i="5"/>
  <c r="AF82" i="5"/>
  <c r="AS150" i="5"/>
  <c r="AD12" i="5"/>
  <c r="AV97" i="5"/>
  <c r="AD128" i="5"/>
  <c r="AV30" i="5"/>
  <c r="AV24" i="5"/>
  <c r="F81" i="5"/>
  <c r="R81" i="5" s="1"/>
  <c r="T81" i="5" s="1"/>
  <c r="Y81" i="5" s="1"/>
  <c r="AF107" i="5"/>
  <c r="AU3" i="5"/>
  <c r="AE101" i="5"/>
  <c r="AV69" i="5"/>
  <c r="AF103" i="5"/>
  <c r="AE65" i="5"/>
  <c r="AE9" i="5"/>
  <c r="AW135" i="5"/>
  <c r="AM77" i="5"/>
  <c r="AE149" i="5"/>
  <c r="AE132" i="5"/>
  <c r="AF147" i="5"/>
  <c r="AS111" i="5"/>
  <c r="AN39" i="5"/>
  <c r="AV113" i="5"/>
  <c r="AV191" i="5"/>
  <c r="AN82" i="5"/>
  <c r="AO148" i="5"/>
  <c r="AP53" i="5"/>
  <c r="AS129" i="5"/>
  <c r="F134" i="5"/>
  <c r="G134" i="5" s="1"/>
  <c r="H134" i="5" s="1"/>
  <c r="AM41" i="5"/>
  <c r="F64" i="5"/>
  <c r="G64" i="5" s="1"/>
  <c r="H64" i="5" s="1"/>
  <c r="AE112" i="5"/>
  <c r="AT144" i="5"/>
  <c r="AQ84" i="5"/>
  <c r="AR50" i="5"/>
  <c r="AR119" i="5"/>
  <c r="AD82" i="5"/>
  <c r="AU128" i="5"/>
  <c r="AV147" i="5"/>
  <c r="AT21" i="5"/>
  <c r="AF65" i="5"/>
  <c r="AN141" i="5"/>
  <c r="AV55" i="5"/>
  <c r="AQ81" i="5"/>
  <c r="AO46" i="5"/>
  <c r="F89" i="5"/>
  <c r="R89" i="5" s="1"/>
  <c r="T89" i="5" s="1"/>
  <c r="V89" i="5" s="1"/>
  <c r="AF149" i="5"/>
  <c r="AT190" i="5"/>
  <c r="AQ112" i="5"/>
  <c r="AR55" i="5"/>
  <c r="AQ34" i="5"/>
  <c r="AT20" i="5"/>
  <c r="AL109" i="5"/>
  <c r="F18" i="5"/>
  <c r="G18" i="5" s="1"/>
  <c r="H18" i="5" s="1"/>
  <c r="AF78" i="5"/>
  <c r="AF125" i="5"/>
  <c r="AQ147" i="5"/>
  <c r="AV139" i="5"/>
  <c r="AU44" i="5"/>
  <c r="AO103" i="5"/>
  <c r="AN35" i="5"/>
  <c r="AT100" i="5"/>
  <c r="AP101" i="5"/>
  <c r="AD64" i="5"/>
  <c r="AU62" i="5"/>
  <c r="AL83" i="5"/>
  <c r="AC56" i="5"/>
  <c r="AE43" i="5"/>
  <c r="AE66" i="5"/>
  <c r="AM158" i="5"/>
  <c r="AM103" i="5"/>
  <c r="AF150" i="5"/>
  <c r="AS16" i="5"/>
  <c r="AD142" i="5"/>
  <c r="AR106" i="5"/>
  <c r="F136" i="5"/>
  <c r="R136" i="5" s="1"/>
  <c r="T136" i="5" s="1"/>
  <c r="F106" i="5"/>
  <c r="G106" i="5" s="1"/>
  <c r="I106" i="5" s="1"/>
  <c r="N106" i="5" s="1"/>
  <c r="AU195" i="5"/>
  <c r="AN102" i="5"/>
  <c r="AT25" i="5"/>
  <c r="AC45" i="5"/>
  <c r="AV105" i="5"/>
  <c r="AQ125" i="5"/>
  <c r="AN149" i="5"/>
  <c r="AM39" i="5"/>
  <c r="AD15" i="5"/>
  <c r="AM128" i="5"/>
  <c r="AC51" i="5"/>
  <c r="AC75" i="5"/>
  <c r="AP192" i="5"/>
  <c r="AP145" i="5"/>
  <c r="AD105" i="5"/>
  <c r="AW112" i="5"/>
  <c r="AV94" i="5"/>
  <c r="AU124" i="5"/>
  <c r="AL134" i="5"/>
  <c r="AM52" i="5"/>
  <c r="AU28" i="5"/>
  <c r="AO108" i="5"/>
  <c r="AN56" i="5"/>
  <c r="F142" i="5"/>
  <c r="G142" i="5" s="1"/>
  <c r="I142" i="5" s="1"/>
  <c r="L142" i="5" s="1"/>
  <c r="AR27" i="5"/>
  <c r="AO53" i="5"/>
  <c r="AV42" i="5"/>
  <c r="AW94" i="5"/>
  <c r="AR143" i="5"/>
  <c r="AE129" i="5"/>
  <c r="AC169" i="5"/>
  <c r="AD45" i="5"/>
  <c r="AM134" i="5"/>
  <c r="AO61" i="5"/>
  <c r="AO57" i="5"/>
  <c r="AR15" i="5"/>
  <c r="AQ128" i="5"/>
  <c r="AN144" i="5"/>
  <c r="AR127" i="5"/>
  <c r="AU116" i="5"/>
  <c r="AO145" i="5"/>
  <c r="AD149" i="5"/>
  <c r="AM56" i="5"/>
  <c r="AQ111" i="5"/>
  <c r="AD42" i="5"/>
  <c r="AN89" i="5"/>
  <c r="AD145" i="5"/>
  <c r="F21" i="5"/>
  <c r="G21" i="5" s="1"/>
  <c r="I21" i="5" s="1"/>
  <c r="AO79" i="5"/>
  <c r="AF54" i="5"/>
  <c r="AO112" i="5"/>
  <c r="AT122" i="5"/>
  <c r="AM124" i="5"/>
  <c r="AO162" i="5"/>
  <c r="AF85" i="5"/>
  <c r="AM55" i="5"/>
  <c r="F50" i="5"/>
  <c r="R50" i="5" s="1"/>
  <c r="S50" i="5" s="1"/>
  <c r="F143" i="5"/>
  <c r="AP18" i="5"/>
  <c r="AO122" i="5"/>
  <c r="AF137" i="5"/>
  <c r="AC116" i="5"/>
  <c r="F101" i="5"/>
  <c r="R101" i="5" s="1"/>
  <c r="S101" i="5" s="1"/>
  <c r="AC18" i="5"/>
  <c r="AS80" i="5"/>
  <c r="AV135" i="5"/>
  <c r="AU123" i="5"/>
  <c r="AD32" i="5"/>
  <c r="AU100" i="5"/>
  <c r="AT127" i="5"/>
  <c r="AV112" i="5"/>
  <c r="AW80" i="5"/>
  <c r="AO26" i="5"/>
  <c r="AE54" i="5"/>
  <c r="AD49" i="5"/>
  <c r="AO85" i="5"/>
  <c r="AP25" i="5"/>
  <c r="AP111" i="5"/>
  <c r="AS88" i="5"/>
  <c r="AS120" i="5"/>
  <c r="AS103" i="5"/>
  <c r="AT150" i="5"/>
  <c r="AF112" i="5"/>
  <c r="AP84" i="5"/>
  <c r="AP139" i="5"/>
  <c r="AM133" i="5"/>
  <c r="AV103" i="5"/>
  <c r="F108" i="5"/>
  <c r="G108" i="5" s="1"/>
  <c r="H108" i="5" s="1"/>
  <c r="AD97" i="5"/>
  <c r="AF116" i="5"/>
  <c r="AD115" i="5"/>
  <c r="AP40" i="5"/>
  <c r="AE89" i="5"/>
  <c r="F140" i="5"/>
  <c r="F128" i="5"/>
  <c r="R128" i="5" s="1"/>
  <c r="T128" i="5" s="1"/>
  <c r="AM198" i="5"/>
  <c r="AL4" i="5"/>
  <c r="AD201" i="5"/>
  <c r="AR66" i="5"/>
  <c r="AL21" i="5"/>
  <c r="AN42" i="5"/>
  <c r="AO88" i="5"/>
  <c r="AP29" i="5"/>
  <c r="AF72" i="5"/>
  <c r="F173" i="5"/>
  <c r="G173" i="5" s="1"/>
  <c r="I173" i="5" s="1"/>
  <c r="AO6" i="5"/>
  <c r="AV102" i="5"/>
  <c r="AS95" i="5"/>
  <c r="AW96" i="5"/>
  <c r="AQ104" i="5"/>
  <c r="AW103" i="5"/>
  <c r="AM86" i="5"/>
  <c r="AQ46" i="5"/>
  <c r="AC141" i="5"/>
  <c r="AW51" i="5"/>
  <c r="AV119" i="5"/>
  <c r="AQ69" i="5"/>
  <c r="AP149" i="5"/>
  <c r="AS12" i="5"/>
  <c r="AU76" i="5"/>
  <c r="AE70" i="5"/>
  <c r="AD70" i="5"/>
  <c r="AF89" i="5"/>
  <c r="AC57" i="5"/>
  <c r="AD92" i="5"/>
  <c r="AO150" i="5"/>
  <c r="AC115" i="5"/>
  <c r="AS145" i="5"/>
  <c r="F130" i="5"/>
  <c r="G130" i="5" s="1"/>
  <c r="I130" i="5" s="1"/>
  <c r="O130" i="5" s="1"/>
  <c r="AM26" i="5"/>
  <c r="AP63" i="5"/>
  <c r="AF94" i="5"/>
  <c r="AQ40" i="5"/>
  <c r="AV11" i="5"/>
  <c r="AD19" i="5"/>
  <c r="AO27" i="5"/>
  <c r="F37" i="5"/>
  <c r="G37" i="5" s="1"/>
  <c r="H37" i="5" s="1"/>
  <c r="AE136" i="5"/>
  <c r="AU142" i="5"/>
  <c r="AU144" i="5"/>
  <c r="AN27" i="5"/>
  <c r="AF104" i="5"/>
  <c r="AC129" i="5"/>
  <c r="AO132" i="5"/>
  <c r="AF63" i="5"/>
  <c r="AW105" i="5"/>
  <c r="AR150" i="5"/>
  <c r="AF69" i="5"/>
  <c r="AO67" i="5"/>
  <c r="AO124" i="5"/>
  <c r="AV68" i="5"/>
  <c r="AO189" i="5"/>
  <c r="AM19" i="5"/>
  <c r="AT45" i="5"/>
  <c r="AM80" i="5"/>
  <c r="AU170" i="5"/>
  <c r="AN128" i="5"/>
  <c r="AR145" i="5"/>
  <c r="F34" i="5"/>
  <c r="G34" i="5" s="1"/>
  <c r="I34" i="5" s="1"/>
  <c r="K34" i="5" s="1"/>
  <c r="AP69" i="5"/>
  <c r="AR146" i="5"/>
  <c r="AC191" i="5"/>
  <c r="AU111" i="5"/>
  <c r="AO78" i="5"/>
  <c r="F150" i="5"/>
  <c r="R150" i="5" s="1"/>
  <c r="S150" i="5" s="1"/>
  <c r="AQ119" i="5"/>
  <c r="AF62" i="5"/>
  <c r="AO40" i="5"/>
  <c r="AD54" i="5"/>
  <c r="AO111" i="5"/>
  <c r="AL89" i="5"/>
  <c r="AM98" i="5"/>
  <c r="AF110" i="5"/>
  <c r="AC17" i="5"/>
  <c r="AO142" i="5"/>
  <c r="AW36" i="5"/>
  <c r="AN90" i="5"/>
  <c r="AV58" i="5"/>
  <c r="F35" i="5"/>
  <c r="R35" i="5" s="1"/>
  <c r="T35" i="5" s="1"/>
  <c r="Z35" i="5" s="1"/>
  <c r="AN24" i="5"/>
  <c r="AP93" i="5"/>
  <c r="AM58" i="5"/>
  <c r="AP115" i="5"/>
  <c r="AE30" i="5"/>
  <c r="AN127" i="5"/>
  <c r="AF100" i="5"/>
  <c r="AM186" i="5"/>
  <c r="AM111" i="5"/>
  <c r="AW78" i="5"/>
  <c r="AC68" i="5"/>
  <c r="AP126" i="5"/>
  <c r="AL120" i="5"/>
  <c r="AM150" i="5"/>
  <c r="AN62" i="5"/>
  <c r="AM59" i="5"/>
  <c r="AS123" i="5"/>
  <c r="AT54" i="5"/>
  <c r="AT136" i="5"/>
  <c r="AP74" i="5"/>
  <c r="AS141" i="5"/>
  <c r="AL137" i="5"/>
  <c r="AU30" i="5"/>
  <c r="AL58" i="5"/>
  <c r="AM108" i="5"/>
  <c r="AD71" i="5"/>
  <c r="F85" i="5"/>
  <c r="G85" i="5" s="1"/>
  <c r="H85" i="5" s="1"/>
  <c r="AD98" i="5"/>
  <c r="AD136" i="5"/>
  <c r="AM90" i="5"/>
  <c r="F131" i="5"/>
  <c r="G131" i="5" s="1"/>
  <c r="H131" i="5" s="1"/>
  <c r="AR40" i="5"/>
  <c r="AR86" i="5"/>
  <c r="AU38" i="5"/>
  <c r="AE116" i="5"/>
  <c r="AQ100" i="5"/>
  <c r="AE7" i="5"/>
  <c r="AV108" i="5"/>
  <c r="AQ7" i="5"/>
  <c r="AW90" i="5"/>
  <c r="AO116" i="5"/>
  <c r="AL19" i="5"/>
  <c r="AS77" i="5"/>
  <c r="AP105" i="5"/>
  <c r="AP116" i="5"/>
  <c r="AU47" i="5"/>
  <c r="AC123" i="5"/>
  <c r="AU134" i="5"/>
  <c r="F63" i="5"/>
  <c r="G63" i="5" s="1"/>
  <c r="H63" i="5" s="1"/>
  <c r="AT137" i="5"/>
  <c r="AU115" i="5"/>
  <c r="AV22" i="5"/>
  <c r="AT143" i="5"/>
  <c r="AM120" i="5"/>
  <c r="AU8" i="5"/>
  <c r="F98" i="5"/>
  <c r="G98" i="5" s="1"/>
  <c r="H98" i="5" s="1"/>
  <c r="AM109" i="5"/>
  <c r="AN36" i="5"/>
  <c r="AF143" i="5"/>
  <c r="AP127" i="5"/>
  <c r="AU146" i="5"/>
  <c r="AM131" i="5"/>
  <c r="AT61" i="5"/>
  <c r="AF8" i="5"/>
  <c r="AD123" i="5"/>
  <c r="F135" i="5"/>
  <c r="R135" i="5" s="1"/>
  <c r="T135" i="5" s="1"/>
  <c r="Y135" i="5" s="1"/>
  <c r="F29" i="5"/>
  <c r="G29" i="5" s="1"/>
  <c r="H29" i="5" s="1"/>
  <c r="F26" i="5"/>
  <c r="G26" i="5" s="1"/>
  <c r="I26" i="5" s="1"/>
  <c r="L26" i="5" s="1"/>
  <c r="AV14" i="5"/>
  <c r="AW130" i="5"/>
  <c r="AU53" i="5"/>
  <c r="AR99" i="5"/>
  <c r="AE49" i="5"/>
  <c r="AD69" i="5"/>
  <c r="AP131" i="5"/>
  <c r="AU136" i="5"/>
  <c r="AP86" i="5"/>
  <c r="AD114" i="5"/>
  <c r="AU132" i="5"/>
  <c r="AQ53" i="5"/>
  <c r="AL7" i="5"/>
  <c r="AM102" i="5"/>
  <c r="AQ133" i="5"/>
  <c r="AU117" i="5"/>
  <c r="F123" i="5"/>
  <c r="R123" i="5" s="1"/>
  <c r="T123" i="5" s="1"/>
  <c r="X123" i="5" s="1"/>
  <c r="AC103" i="5"/>
  <c r="AL66" i="5"/>
  <c r="AS110" i="5"/>
  <c r="AQ21" i="5"/>
  <c r="AW75" i="5"/>
  <c r="AL138" i="5"/>
  <c r="AS124" i="5"/>
  <c r="AF83" i="5"/>
  <c r="AL88" i="5"/>
  <c r="AS10" i="5"/>
  <c r="AF133" i="5"/>
  <c r="AV144" i="5"/>
  <c r="AN85" i="5"/>
  <c r="AV41" i="5"/>
  <c r="AL91" i="5"/>
  <c r="AS64" i="5"/>
  <c r="AM126" i="5"/>
  <c r="F127" i="5"/>
  <c r="AM125" i="5"/>
  <c r="AV40" i="5"/>
  <c r="AS198" i="5"/>
  <c r="AW48" i="5"/>
  <c r="AO66" i="5"/>
  <c r="AP152" i="5"/>
  <c r="AS35" i="5"/>
  <c r="AS68" i="5"/>
  <c r="AN117" i="5"/>
  <c r="AR108" i="5"/>
  <c r="AT138" i="5"/>
  <c r="AQ131" i="5"/>
  <c r="AL36" i="5"/>
  <c r="AV124" i="5"/>
  <c r="AE60" i="5"/>
  <c r="AD119" i="5"/>
  <c r="AR81" i="5"/>
  <c r="AP136" i="5"/>
  <c r="AN114" i="5"/>
  <c r="AM123" i="5"/>
  <c r="AO175" i="5"/>
  <c r="AF102" i="5"/>
  <c r="AF41" i="5"/>
  <c r="AL61" i="5"/>
  <c r="AW91" i="5"/>
  <c r="AV129" i="5"/>
  <c r="AF75" i="5"/>
  <c r="AM145" i="5"/>
  <c r="AC52" i="5"/>
  <c r="AD90" i="5"/>
  <c r="AQ61" i="5"/>
  <c r="AM21" i="5"/>
  <c r="AP5" i="5"/>
  <c r="AM28" i="5"/>
  <c r="AT88" i="5"/>
  <c r="AU89" i="5"/>
  <c r="AQ17" i="5"/>
  <c r="AF73" i="5"/>
  <c r="AC91" i="5"/>
  <c r="AS112" i="5"/>
  <c r="AT76" i="5"/>
  <c r="AS63" i="5"/>
  <c r="AV44" i="5"/>
  <c r="AT8" i="5"/>
  <c r="AF118" i="5"/>
  <c r="AP13" i="5"/>
  <c r="AR67" i="5"/>
  <c r="AU150" i="5"/>
  <c r="AO128" i="5"/>
  <c r="AE83" i="5"/>
  <c r="F4" i="5"/>
  <c r="R4" i="5" s="1"/>
  <c r="S4" i="5" s="1"/>
  <c r="AQ92" i="5"/>
  <c r="AE57" i="5"/>
  <c r="AS70" i="5"/>
  <c r="AQ168" i="5"/>
  <c r="AF111" i="5"/>
  <c r="AT26" i="5"/>
  <c r="AR90" i="5"/>
  <c r="AP77" i="5"/>
  <c r="AF52" i="5"/>
  <c r="AT103" i="5"/>
  <c r="AF136" i="5"/>
  <c r="AU112" i="5"/>
  <c r="AN103" i="5"/>
  <c r="AW86" i="5"/>
  <c r="AN116" i="5"/>
  <c r="AF120" i="5"/>
  <c r="AW120" i="5"/>
  <c r="AV75" i="5"/>
  <c r="AF92" i="5"/>
  <c r="AD104" i="5"/>
  <c r="AD131" i="5"/>
  <c r="AO96" i="5"/>
  <c r="AQ149" i="5"/>
  <c r="AN148" i="5"/>
  <c r="AM25" i="5"/>
  <c r="AC119" i="5"/>
  <c r="AF16" i="5"/>
  <c r="AW136" i="5"/>
  <c r="AM89" i="5"/>
  <c r="AE143" i="5"/>
  <c r="AT107" i="5"/>
  <c r="AM51" i="5"/>
  <c r="F102" i="5"/>
  <c r="G102" i="5" s="1"/>
  <c r="I102" i="5" s="1"/>
  <c r="AP138" i="5"/>
  <c r="AM61" i="5"/>
  <c r="AF95" i="5"/>
  <c r="AR105" i="5"/>
  <c r="AL132" i="5"/>
  <c r="AF117" i="5"/>
  <c r="AE95" i="5"/>
  <c r="AR41" i="5"/>
  <c r="AC143" i="5"/>
  <c r="AO76" i="5"/>
  <c r="AL146" i="5"/>
  <c r="AO109" i="5"/>
  <c r="F84" i="5"/>
  <c r="R84" i="5" s="1"/>
  <c r="T84" i="5" s="1"/>
  <c r="V84" i="5" s="1"/>
  <c r="AC63" i="5"/>
  <c r="AC126" i="5"/>
  <c r="AW92" i="5"/>
  <c r="AP89" i="5"/>
  <c r="AR194" i="5"/>
  <c r="AC35" i="5"/>
  <c r="AR18" i="5"/>
  <c r="AD111" i="5"/>
  <c r="AS18" i="5"/>
  <c r="AR54" i="5"/>
  <c r="AL118" i="5"/>
  <c r="F39" i="5"/>
  <c r="G39" i="5" s="1"/>
  <c r="I39" i="5" s="1"/>
  <c r="N39" i="5" s="1"/>
  <c r="AD96" i="5"/>
  <c r="AN3" i="5"/>
  <c r="AT75" i="5"/>
  <c r="AO140" i="5"/>
  <c r="AU106" i="5"/>
  <c r="AW29" i="5"/>
  <c r="AV123" i="5"/>
  <c r="AD141" i="5"/>
  <c r="AV134" i="5"/>
  <c r="AP52" i="5"/>
  <c r="AO121" i="5"/>
  <c r="AW118" i="5"/>
  <c r="AN109" i="5"/>
  <c r="AP146" i="5"/>
  <c r="AO141" i="5"/>
  <c r="AU105" i="5"/>
  <c r="AN95" i="5"/>
  <c r="AV6" i="5"/>
  <c r="AS106" i="5"/>
  <c r="AP68" i="5"/>
  <c r="AL96" i="5"/>
  <c r="AO54" i="5"/>
  <c r="AW106" i="5"/>
  <c r="AO37" i="5"/>
  <c r="AM67" i="5"/>
  <c r="AF142" i="5"/>
  <c r="F20" i="5"/>
  <c r="G20" i="5" s="1"/>
  <c r="H20" i="5" s="1"/>
  <c r="AE108" i="5"/>
  <c r="AR129" i="5"/>
  <c r="AD183" i="5"/>
  <c r="AT84" i="5"/>
  <c r="AE140" i="5"/>
  <c r="AR144" i="5"/>
  <c r="AO106" i="5"/>
  <c r="AP44" i="5"/>
  <c r="AS66" i="5"/>
  <c r="AE78" i="5"/>
  <c r="AE31" i="5"/>
  <c r="AV149" i="5"/>
  <c r="AW143" i="5"/>
  <c r="AW144" i="5"/>
  <c r="AF49" i="5"/>
  <c r="AP88" i="5"/>
  <c r="AF64" i="5"/>
  <c r="F30" i="5"/>
  <c r="G30" i="5" s="1"/>
  <c r="I30" i="5" s="1"/>
  <c r="P30" i="5" s="1"/>
  <c r="Q30" i="5" s="1"/>
  <c r="AR131" i="5"/>
  <c r="AE94" i="5"/>
  <c r="AW70" i="5"/>
  <c r="AP90" i="5"/>
  <c r="AW104" i="5"/>
  <c r="AM81" i="5"/>
  <c r="AP87" i="5"/>
  <c r="AC102" i="5"/>
  <c r="AN99" i="5"/>
  <c r="AV34" i="5"/>
  <c r="AP129" i="5"/>
  <c r="AL147" i="5"/>
  <c r="AV95" i="5"/>
  <c r="AD133" i="5"/>
  <c r="F5" i="5"/>
  <c r="G5" i="5" s="1"/>
  <c r="H5" i="5" s="1"/>
  <c r="AU102" i="5"/>
  <c r="AM106" i="5"/>
  <c r="AU43" i="5"/>
  <c r="AL6" i="5"/>
  <c r="AC67" i="5"/>
  <c r="AU129" i="5"/>
  <c r="AN111" i="5"/>
  <c r="AU140" i="5"/>
  <c r="AP73" i="5"/>
  <c r="AR91" i="5"/>
  <c r="F75" i="5"/>
  <c r="G75" i="5" s="1"/>
  <c r="I75" i="5" s="1"/>
  <c r="P75" i="5" s="1"/>
  <c r="Q75" i="5" s="1"/>
  <c r="AM132" i="5"/>
  <c r="F125" i="5"/>
  <c r="R125" i="5" s="1"/>
  <c r="T125" i="5" s="1"/>
  <c r="AO194" i="5"/>
  <c r="AU64" i="5"/>
  <c r="F59" i="5"/>
  <c r="R59" i="5" s="1"/>
  <c r="T59" i="5" s="1"/>
  <c r="U59" i="5" s="1"/>
  <c r="AW125" i="5"/>
  <c r="AL150" i="5"/>
  <c r="AU21" i="5"/>
  <c r="AC118" i="5"/>
  <c r="AS29" i="5"/>
  <c r="AO63" i="5"/>
  <c r="AD110" i="5"/>
  <c r="AU143" i="5"/>
  <c r="AL113" i="5"/>
  <c r="AC36" i="5"/>
  <c r="AV60" i="5"/>
  <c r="AC99" i="5"/>
  <c r="AD53" i="5"/>
  <c r="AL141" i="5"/>
  <c r="AQ110" i="5"/>
  <c r="AL149" i="5"/>
  <c r="AS31" i="5"/>
  <c r="F77" i="5"/>
  <c r="G77" i="5" s="1"/>
  <c r="H77" i="5" s="1"/>
  <c r="AC112" i="5"/>
  <c r="AF56" i="5"/>
  <c r="AC42" i="5"/>
  <c r="AT114" i="5"/>
  <c r="AQ96" i="5"/>
  <c r="AO62" i="5"/>
  <c r="AO80" i="5"/>
  <c r="AM96" i="5"/>
  <c r="F68" i="5"/>
  <c r="G68" i="5" s="1"/>
  <c r="H68" i="5" s="1"/>
  <c r="AS71" i="5"/>
  <c r="AE82" i="5"/>
  <c r="AQ90" i="5"/>
  <c r="AE146" i="5"/>
  <c r="AD139" i="5"/>
  <c r="AU37" i="5"/>
  <c r="F53" i="5"/>
  <c r="G53" i="5" s="1"/>
  <c r="I53" i="5" s="1"/>
  <c r="K53" i="5" s="1"/>
  <c r="AM70" i="5"/>
  <c r="AL104" i="5"/>
  <c r="AC2" i="5"/>
  <c r="H157" i="5"/>
  <c r="R69" i="5"/>
  <c r="S69" i="5" s="1"/>
  <c r="M185" i="5" l="1"/>
  <c r="R82" i="5"/>
  <c r="T82" i="5" s="1"/>
  <c r="V82" i="5" s="1"/>
  <c r="K51" i="5"/>
  <c r="V170" i="5"/>
  <c r="N51" i="5"/>
  <c r="T166" i="5"/>
  <c r="Z166" i="5" s="1"/>
  <c r="R2" i="5"/>
  <c r="S2" i="5" s="1"/>
  <c r="X170" i="5"/>
  <c r="P129" i="5"/>
  <c r="Q129" i="5" s="1"/>
  <c r="R179" i="5"/>
  <c r="G86" i="5"/>
  <c r="I86" i="5" s="1"/>
  <c r="N86" i="5" s="1"/>
  <c r="T138" i="5"/>
  <c r="W138" i="5" s="1"/>
  <c r="W170" i="5"/>
  <c r="G170" i="5"/>
  <c r="H165" i="5"/>
  <c r="I179" i="5"/>
  <c r="N179" i="5" s="1"/>
  <c r="S133" i="5"/>
  <c r="V87" i="5"/>
  <c r="N129" i="5"/>
  <c r="U170" i="5"/>
  <c r="G87" i="5"/>
  <c r="I87" i="5" s="1"/>
  <c r="K87" i="5" s="1"/>
  <c r="S170" i="5"/>
  <c r="W133" i="5"/>
  <c r="L129" i="5"/>
  <c r="M129" i="5"/>
  <c r="Y170" i="5"/>
  <c r="R12" i="5"/>
  <c r="R129" i="5"/>
  <c r="H51" i="5"/>
  <c r="G193" i="5"/>
  <c r="H193" i="5" s="1"/>
  <c r="R139" i="5"/>
  <c r="S139" i="5" s="1"/>
  <c r="K129" i="5"/>
  <c r="V159" i="5"/>
  <c r="P162" i="5"/>
  <c r="Q162" i="5" s="1"/>
  <c r="Z52" i="5"/>
  <c r="AA133" i="5"/>
  <c r="AB133" i="5" s="1"/>
  <c r="W87" i="5"/>
  <c r="J129" i="5"/>
  <c r="Z170" i="5"/>
  <c r="T97" i="5"/>
  <c r="X97" i="5" s="1"/>
  <c r="T86" i="5"/>
  <c r="Y86" i="5" s="1"/>
  <c r="T193" i="5"/>
  <c r="Y193" i="5" s="1"/>
  <c r="G166" i="5"/>
  <c r="I166" i="5" s="1"/>
  <c r="M166" i="5" s="1"/>
  <c r="H129" i="5"/>
  <c r="AA159" i="5"/>
  <c r="AB159" i="5" s="1"/>
  <c r="R149" i="5"/>
  <c r="S114" i="5"/>
  <c r="G147" i="5"/>
  <c r="W16" i="5"/>
  <c r="X191" i="5"/>
  <c r="U144" i="5"/>
  <c r="Y159" i="5"/>
  <c r="G191" i="5"/>
  <c r="G60" i="5"/>
  <c r="S159" i="5"/>
  <c r="S199" i="5"/>
  <c r="W159" i="5"/>
  <c r="U159" i="5"/>
  <c r="G114" i="5"/>
  <c r="X159" i="5"/>
  <c r="G169" i="5"/>
  <c r="I169" i="5" s="1"/>
  <c r="K169" i="5" s="1"/>
  <c r="T169" i="5"/>
  <c r="U169" i="5" s="1"/>
  <c r="G159" i="5"/>
  <c r="I159" i="5" s="1"/>
  <c r="J159" i="5" s="1"/>
  <c r="V114" i="5"/>
  <c r="O185" i="5"/>
  <c r="O51" i="5"/>
  <c r="G32" i="5"/>
  <c r="I32" i="5" s="1"/>
  <c r="J185" i="5"/>
  <c r="I82" i="5"/>
  <c r="P82" i="5" s="1"/>
  <c r="Q82" i="5" s="1"/>
  <c r="R51" i="5"/>
  <c r="S51" i="5" s="1"/>
  <c r="U62" i="5"/>
  <c r="U74" i="5"/>
  <c r="W191" i="5"/>
  <c r="Y196" i="5"/>
  <c r="I110" i="5"/>
  <c r="M110" i="5" s="1"/>
  <c r="X144" i="5"/>
  <c r="X111" i="5"/>
  <c r="Y62" i="5"/>
  <c r="Z62" i="5"/>
  <c r="AA111" i="5"/>
  <c r="AB111" i="5" s="1"/>
  <c r="T55" i="5"/>
  <c r="V55" i="5" s="1"/>
  <c r="G74" i="5"/>
  <c r="T71" i="5"/>
  <c r="Z71" i="5" s="1"/>
  <c r="G132" i="5"/>
  <c r="S196" i="5"/>
  <c r="AA196" i="5"/>
  <c r="AB196" i="5" s="1"/>
  <c r="N198" i="5"/>
  <c r="S74" i="5"/>
  <c r="P201" i="5"/>
  <c r="Q201" i="5" s="1"/>
  <c r="V184" i="5"/>
  <c r="W196" i="5"/>
  <c r="L198" i="5"/>
  <c r="R160" i="5"/>
  <c r="R186" i="5"/>
  <c r="V74" i="5"/>
  <c r="H100" i="5"/>
  <c r="W74" i="5"/>
  <c r="R42" i="5"/>
  <c r="M146" i="5"/>
  <c r="S41" i="5"/>
  <c r="X196" i="5"/>
  <c r="J198" i="5"/>
  <c r="X90" i="5"/>
  <c r="M201" i="5"/>
  <c r="U196" i="5"/>
  <c r="O198" i="5"/>
  <c r="K198" i="5"/>
  <c r="G71" i="5"/>
  <c r="I126" i="5"/>
  <c r="J126" i="5" s="1"/>
  <c r="H198" i="5"/>
  <c r="X74" i="5"/>
  <c r="Y74" i="5"/>
  <c r="R79" i="5"/>
  <c r="T79" i="5" s="1"/>
  <c r="AA79" i="5" s="1"/>
  <c r="AB79" i="5" s="1"/>
  <c r="R126" i="5"/>
  <c r="S126" i="5" s="1"/>
  <c r="J124" i="5"/>
  <c r="Z196" i="5"/>
  <c r="P198" i="5"/>
  <c r="Q198" i="5" s="1"/>
  <c r="P146" i="5"/>
  <c r="Q146" i="5" s="1"/>
  <c r="R198" i="5"/>
  <c r="H79" i="5"/>
  <c r="G196" i="5"/>
  <c r="Z74" i="5"/>
  <c r="U90" i="5"/>
  <c r="I42" i="5"/>
  <c r="M42" i="5" s="1"/>
  <c r="O201" i="5"/>
  <c r="N201" i="5"/>
  <c r="AA184" i="5"/>
  <c r="AB184" i="5" s="1"/>
  <c r="U184" i="5"/>
  <c r="N146" i="5"/>
  <c r="G176" i="5"/>
  <c r="H176" i="5" s="1"/>
  <c r="I33" i="5"/>
  <c r="N33" i="5" s="1"/>
  <c r="Y113" i="5"/>
  <c r="Y184" i="5"/>
  <c r="W184" i="5"/>
  <c r="L146" i="5"/>
  <c r="W90" i="5"/>
  <c r="V90" i="5"/>
  <c r="R33" i="5"/>
  <c r="I46" i="5"/>
  <c r="G112" i="5"/>
  <c r="N100" i="5"/>
  <c r="S184" i="5"/>
  <c r="R100" i="5"/>
  <c r="S100" i="5" s="1"/>
  <c r="H146" i="5"/>
  <c r="J146" i="5"/>
  <c r="S90" i="5"/>
  <c r="R146" i="5"/>
  <c r="T146" i="5" s="1"/>
  <c r="W146" i="5" s="1"/>
  <c r="Z113" i="5"/>
  <c r="K201" i="5"/>
  <c r="L201" i="5"/>
  <c r="Z184" i="5"/>
  <c r="O146" i="5"/>
  <c r="Y90" i="5"/>
  <c r="Z90" i="5"/>
  <c r="G138" i="5"/>
  <c r="T153" i="5"/>
  <c r="X153" i="5" s="1"/>
  <c r="I175" i="5"/>
  <c r="N175" i="5" s="1"/>
  <c r="G184" i="5"/>
  <c r="I184" i="5" s="1"/>
  <c r="M184" i="5" s="1"/>
  <c r="H38" i="5"/>
  <c r="W113" i="5"/>
  <c r="V133" i="5"/>
  <c r="K158" i="5"/>
  <c r="Z87" i="5"/>
  <c r="N104" i="5"/>
  <c r="H104" i="5"/>
  <c r="G56" i="5"/>
  <c r="G195" i="5"/>
  <c r="R145" i="5"/>
  <c r="L165" i="5"/>
  <c r="O165" i="5"/>
  <c r="R165" i="5"/>
  <c r="G97" i="5"/>
  <c r="H97" i="5" s="1"/>
  <c r="N165" i="5"/>
  <c r="R92" i="5"/>
  <c r="T92" i="5" s="1"/>
  <c r="W92" i="5" s="1"/>
  <c r="X133" i="5"/>
  <c r="M158" i="5"/>
  <c r="N185" i="5"/>
  <c r="U87" i="5"/>
  <c r="Z107" i="5"/>
  <c r="M165" i="5"/>
  <c r="T151" i="5"/>
  <c r="W151" i="5" s="1"/>
  <c r="I2" i="5"/>
  <c r="K2" i="5" s="1"/>
  <c r="L51" i="5"/>
  <c r="J51" i="5"/>
  <c r="W17" i="5"/>
  <c r="AA199" i="5"/>
  <c r="AB199" i="5" s="1"/>
  <c r="Y87" i="5"/>
  <c r="Z133" i="5"/>
  <c r="L185" i="5"/>
  <c r="X87" i="5"/>
  <c r="P104" i="5"/>
  <c r="Q104" i="5" s="1"/>
  <c r="T56" i="5"/>
  <c r="W56" i="5" s="1"/>
  <c r="R121" i="5"/>
  <c r="G15" i="5"/>
  <c r="J165" i="5"/>
  <c r="P178" i="5"/>
  <c r="Q178" i="5" s="1"/>
  <c r="P51" i="5"/>
  <c r="Q51" i="5" s="1"/>
  <c r="X155" i="5"/>
  <c r="I69" i="5"/>
  <c r="K69" i="5" s="1"/>
  <c r="U133" i="5"/>
  <c r="K185" i="5"/>
  <c r="V172" i="5"/>
  <c r="N157" i="5"/>
  <c r="N178" i="5"/>
  <c r="K165" i="5"/>
  <c r="G151" i="5"/>
  <c r="H151" i="5" s="1"/>
  <c r="G52" i="5"/>
  <c r="G118" i="5"/>
  <c r="H118" i="5" s="1"/>
  <c r="Z28" i="5"/>
  <c r="R185" i="5"/>
  <c r="S185" i="5" s="1"/>
  <c r="H185" i="5"/>
  <c r="S87" i="5"/>
  <c r="V52" i="5"/>
  <c r="T32" i="5"/>
  <c r="X32" i="5" s="1"/>
  <c r="S76" i="5"/>
  <c r="T118" i="5"/>
  <c r="V118" i="5" s="1"/>
  <c r="G133" i="5"/>
  <c r="H133" i="5" s="1"/>
  <c r="Z191" i="5"/>
  <c r="V191" i="5"/>
  <c r="AA144" i="5"/>
  <c r="AB144" i="5" s="1"/>
  <c r="Y144" i="5"/>
  <c r="Y16" i="5"/>
  <c r="R181" i="5"/>
  <c r="S111" i="5"/>
  <c r="G111" i="5"/>
  <c r="H111" i="5" s="1"/>
  <c r="I44" i="5"/>
  <c r="M44" i="5" s="1"/>
  <c r="S62" i="5"/>
  <c r="X62" i="5"/>
  <c r="G62" i="5"/>
  <c r="H62" i="5" s="1"/>
  <c r="U111" i="5"/>
  <c r="S144" i="5"/>
  <c r="V111" i="5"/>
  <c r="G55" i="5"/>
  <c r="T67" i="5"/>
  <c r="Z67" i="5" s="1"/>
  <c r="Y111" i="5"/>
  <c r="M22" i="5"/>
  <c r="U191" i="5"/>
  <c r="Y191" i="5"/>
  <c r="V144" i="5"/>
  <c r="G164" i="5"/>
  <c r="Z111" i="5"/>
  <c r="S191" i="5"/>
  <c r="P22" i="5"/>
  <c r="Q22" i="5" s="1"/>
  <c r="Z144" i="5"/>
  <c r="G144" i="5"/>
  <c r="I144" i="5" s="1"/>
  <c r="J144" i="5" s="1"/>
  <c r="R110" i="5"/>
  <c r="T110" i="5" s="1"/>
  <c r="V110" i="5" s="1"/>
  <c r="R44" i="5"/>
  <c r="S44" i="5" s="1"/>
  <c r="W62" i="5"/>
  <c r="V62" i="5"/>
  <c r="I5" i="4"/>
  <c r="P157" i="5"/>
  <c r="Q157" i="5" s="1"/>
  <c r="S28" i="5"/>
  <c r="X28" i="5"/>
  <c r="Z17" i="5"/>
  <c r="W189" i="5"/>
  <c r="M157" i="5"/>
  <c r="U43" i="5"/>
  <c r="R201" i="5"/>
  <c r="Y17" i="5"/>
  <c r="L178" i="5"/>
  <c r="S31" i="5"/>
  <c r="R48" i="5"/>
  <c r="Y99" i="5"/>
  <c r="G90" i="5"/>
  <c r="Y189" i="5"/>
  <c r="U17" i="5"/>
  <c r="G153" i="5"/>
  <c r="I153" i="5" s="1"/>
  <c r="H201" i="5"/>
  <c r="M100" i="5"/>
  <c r="L100" i="5"/>
  <c r="O100" i="5"/>
  <c r="G41" i="5"/>
  <c r="I41" i="5" s="1"/>
  <c r="P41" i="5" s="1"/>
  <c r="Q41" i="5" s="1"/>
  <c r="R38" i="5"/>
  <c r="S38" i="5" s="1"/>
  <c r="T161" i="5"/>
  <c r="U161" i="5" s="1"/>
  <c r="X113" i="5"/>
  <c r="G113" i="5"/>
  <c r="I113" i="5" s="1"/>
  <c r="S189" i="5"/>
  <c r="AA113" i="5"/>
  <c r="AB113" i="5" s="1"/>
  <c r="AA17" i="5"/>
  <c r="AB17" i="5" s="1"/>
  <c r="R23" i="5"/>
  <c r="S23" i="5" s="1"/>
  <c r="U28" i="5"/>
  <c r="G161" i="5"/>
  <c r="I161" i="5" s="1"/>
  <c r="K161" i="5" s="1"/>
  <c r="R73" i="5"/>
  <c r="K157" i="5"/>
  <c r="K178" i="5"/>
  <c r="I23" i="5"/>
  <c r="I154" i="5"/>
  <c r="K154" i="5" s="1"/>
  <c r="U99" i="5"/>
  <c r="S99" i="5"/>
  <c r="R46" i="5"/>
  <c r="S46" i="5" s="1"/>
  <c r="X189" i="5"/>
  <c r="O73" i="5"/>
  <c r="H73" i="5"/>
  <c r="K100" i="5"/>
  <c r="G28" i="5"/>
  <c r="P100" i="5"/>
  <c r="Q100" i="5" s="1"/>
  <c r="U113" i="5"/>
  <c r="S113" i="5"/>
  <c r="J158" i="5"/>
  <c r="W172" i="5"/>
  <c r="M104" i="5"/>
  <c r="J104" i="5"/>
  <c r="R104" i="5"/>
  <c r="G36" i="5"/>
  <c r="H57" i="5"/>
  <c r="R58" i="5"/>
  <c r="T188" i="5"/>
  <c r="AA188" i="5" s="1"/>
  <c r="AB188" i="5" s="1"/>
  <c r="I92" i="5"/>
  <c r="M92" i="5" s="1"/>
  <c r="R158" i="5"/>
  <c r="S158" i="5" s="1"/>
  <c r="R152" i="5"/>
  <c r="S152" i="5" s="1"/>
  <c r="Y199" i="5"/>
  <c r="N158" i="5"/>
  <c r="L158" i="5"/>
  <c r="Z172" i="5"/>
  <c r="U172" i="5"/>
  <c r="N162" i="5"/>
  <c r="L104" i="5"/>
  <c r="O104" i="5"/>
  <c r="O157" i="5"/>
  <c r="S17" i="5"/>
  <c r="G188" i="5"/>
  <c r="R178" i="5"/>
  <c r="G17" i="5"/>
  <c r="G31" i="5"/>
  <c r="H31" i="5" s="1"/>
  <c r="R25" i="5"/>
  <c r="U52" i="5"/>
  <c r="AA52" i="5"/>
  <c r="AB52" i="5" s="1"/>
  <c r="X99" i="5"/>
  <c r="I177" i="5"/>
  <c r="O177" i="5" s="1"/>
  <c r="Y52" i="5"/>
  <c r="P73" i="5"/>
  <c r="Q73" i="5" s="1"/>
  <c r="G189" i="5"/>
  <c r="H189" i="5" s="1"/>
  <c r="M73" i="5"/>
  <c r="G197" i="5"/>
  <c r="H197" i="5" s="1"/>
  <c r="G172" i="5"/>
  <c r="R14" i="5"/>
  <c r="S14" i="5" s="1"/>
  <c r="V28" i="5"/>
  <c r="Y28" i="5"/>
  <c r="AA28" i="5"/>
  <c r="AB28" i="5" s="1"/>
  <c r="R157" i="5"/>
  <c r="T157" i="5" s="1"/>
  <c r="AA157" i="5" s="1"/>
  <c r="AB157" i="5" s="1"/>
  <c r="J73" i="5"/>
  <c r="V189" i="5"/>
  <c r="X199" i="5"/>
  <c r="P158" i="5"/>
  <c r="Q158" i="5" s="1"/>
  <c r="X172" i="5"/>
  <c r="M162" i="5"/>
  <c r="R177" i="5"/>
  <c r="S52" i="5"/>
  <c r="T197" i="5"/>
  <c r="X197" i="5" s="1"/>
  <c r="H158" i="5"/>
  <c r="S172" i="5"/>
  <c r="G76" i="5"/>
  <c r="I76" i="5" s="1"/>
  <c r="J76" i="5" s="1"/>
  <c r="Z199" i="5"/>
  <c r="N192" i="5"/>
  <c r="Y172" i="5"/>
  <c r="L162" i="5"/>
  <c r="J157" i="5"/>
  <c r="J53" i="5"/>
  <c r="O178" i="5"/>
  <c r="X17" i="5"/>
  <c r="I58" i="5"/>
  <c r="H178" i="5"/>
  <c r="W52" i="5"/>
  <c r="H152" i="5"/>
  <c r="N73" i="5"/>
  <c r="J178" i="5"/>
  <c r="AA189" i="5"/>
  <c r="AB189" i="5" s="1"/>
  <c r="K73" i="5"/>
  <c r="T40" i="5"/>
  <c r="X40" i="5" s="1"/>
  <c r="I14" i="5"/>
  <c r="Z189" i="5"/>
  <c r="K180" i="5"/>
  <c r="N130" i="5"/>
  <c r="R154" i="5"/>
  <c r="R148" i="5"/>
  <c r="V47" i="5"/>
  <c r="AA135" i="5"/>
  <c r="AB135" i="5" s="1"/>
  <c r="S47" i="5"/>
  <c r="AA47" i="5"/>
  <c r="AB47" i="5" s="1"/>
  <c r="G24" i="5"/>
  <c r="I24" i="5" s="1"/>
  <c r="U199" i="5"/>
  <c r="K162" i="5"/>
  <c r="O7" i="5"/>
  <c r="H163" i="5"/>
  <c r="R57" i="5"/>
  <c r="R174" i="5"/>
  <c r="T174" i="5" s="1"/>
  <c r="W120" i="5"/>
  <c r="Z123" i="5"/>
  <c r="H22" i="5"/>
  <c r="S16" i="5"/>
  <c r="R190" i="5"/>
  <c r="S125" i="5"/>
  <c r="O22" i="5"/>
  <c r="X16" i="5"/>
  <c r="Z16" i="5"/>
  <c r="K22" i="5"/>
  <c r="V199" i="5"/>
  <c r="J162" i="5"/>
  <c r="V16" i="5"/>
  <c r="AA16" i="5"/>
  <c r="AB16" i="5" s="1"/>
  <c r="I117" i="5"/>
  <c r="H49" i="5"/>
  <c r="R162" i="5"/>
  <c r="G40" i="5"/>
  <c r="I40" i="5" s="1"/>
  <c r="N40" i="5" s="1"/>
  <c r="G67" i="5"/>
  <c r="G199" i="5"/>
  <c r="I199" i="5" s="1"/>
  <c r="P199" i="5" s="1"/>
  <c r="Q199" i="5" s="1"/>
  <c r="G167" i="5"/>
  <c r="I167" i="5" s="1"/>
  <c r="K167" i="5" s="1"/>
  <c r="H162" i="5"/>
  <c r="T3" i="5"/>
  <c r="W3" i="5" s="1"/>
  <c r="R70" i="5"/>
  <c r="T70" i="5" s="1"/>
  <c r="U70" i="5" s="1"/>
  <c r="L22" i="5"/>
  <c r="B17" i="7"/>
  <c r="C17" i="7" s="1"/>
  <c r="G16" i="5"/>
  <c r="I16" i="5" s="1"/>
  <c r="M16" i="5" s="1"/>
  <c r="I70" i="5"/>
  <c r="K70" i="5" s="1"/>
  <c r="N22" i="5"/>
  <c r="I88" i="5"/>
  <c r="J88" i="5" s="1"/>
  <c r="R88" i="5"/>
  <c r="T88" i="5" s="1"/>
  <c r="V88" i="5" s="1"/>
  <c r="R103" i="5"/>
  <c r="S103" i="5" s="1"/>
  <c r="T167" i="5"/>
  <c r="X167" i="5" s="1"/>
  <c r="I103" i="5"/>
  <c r="M103" i="5" s="1"/>
  <c r="R22" i="5"/>
  <c r="T22" i="5" s="1"/>
  <c r="V22" i="5" s="1"/>
  <c r="T13" i="5"/>
  <c r="V13" i="5" s="1"/>
  <c r="M124" i="5"/>
  <c r="L124" i="5"/>
  <c r="S11" i="5"/>
  <c r="J7" i="5"/>
  <c r="K7" i="5"/>
  <c r="I4" i="4"/>
  <c r="R182" i="5"/>
  <c r="I174" i="5"/>
  <c r="P174" i="5" s="1"/>
  <c r="Q174" i="5" s="1"/>
  <c r="T6" i="5"/>
  <c r="U6" i="5" s="1"/>
  <c r="R175" i="5"/>
  <c r="T175" i="5" s="1"/>
  <c r="Y175" i="5" s="1"/>
  <c r="U123" i="5"/>
  <c r="I190" i="5"/>
  <c r="K190" i="5" s="1"/>
  <c r="AA120" i="5"/>
  <c r="AB120" i="5" s="1"/>
  <c r="G47" i="5"/>
  <c r="I47" i="5" s="1"/>
  <c r="K47" i="5" s="1"/>
  <c r="I54" i="5"/>
  <c r="K124" i="5"/>
  <c r="N124" i="5"/>
  <c r="P7" i="5"/>
  <c r="Q7" i="5" s="1"/>
  <c r="L7" i="5"/>
  <c r="R66" i="5"/>
  <c r="T66" i="5" s="1"/>
  <c r="Z66" i="5" s="1"/>
  <c r="G183" i="5"/>
  <c r="H183" i="5" s="1"/>
  <c r="M142" i="5"/>
  <c r="Y47" i="5"/>
  <c r="Z47" i="5"/>
  <c r="I63" i="5"/>
  <c r="O124" i="5"/>
  <c r="N7" i="5"/>
  <c r="I66" i="5"/>
  <c r="H30" i="5"/>
  <c r="T183" i="5"/>
  <c r="W183" i="5" s="1"/>
  <c r="G6" i="5"/>
  <c r="H6" i="5" s="1"/>
  <c r="V123" i="5"/>
  <c r="X47" i="5"/>
  <c r="W47" i="5"/>
  <c r="R124" i="5"/>
  <c r="S124" i="5" s="1"/>
  <c r="Y95" i="5"/>
  <c r="O53" i="5"/>
  <c r="H173" i="5"/>
  <c r="T200" i="5"/>
  <c r="Y200" i="5" s="1"/>
  <c r="Z99" i="5"/>
  <c r="R192" i="5"/>
  <c r="G99" i="5"/>
  <c r="I99" i="5" s="1"/>
  <c r="G156" i="5"/>
  <c r="G200" i="5"/>
  <c r="G150" i="5"/>
  <c r="U135" i="5"/>
  <c r="J180" i="5"/>
  <c r="W99" i="5"/>
  <c r="I33" i="4"/>
  <c r="Z95" i="5"/>
  <c r="M180" i="5"/>
  <c r="R18" i="5"/>
  <c r="T18" i="5" s="1"/>
  <c r="AA18" i="5" s="1"/>
  <c r="AB18" i="5" s="1"/>
  <c r="T156" i="5"/>
  <c r="AA99" i="5"/>
  <c r="AB99" i="5" s="1"/>
  <c r="M192" i="5"/>
  <c r="W43" i="5"/>
  <c r="L130" i="5"/>
  <c r="W89" i="5"/>
  <c r="T91" i="5"/>
  <c r="W91" i="5" s="1"/>
  <c r="G91" i="5"/>
  <c r="H91" i="5" s="1"/>
  <c r="G3" i="5"/>
  <c r="G13" i="5"/>
  <c r="I13" i="5" s="1"/>
  <c r="O13" i="5" s="1"/>
  <c r="Z81" i="5"/>
  <c r="R119" i="5"/>
  <c r="T119" i="5" s="1"/>
  <c r="AA119" i="5" s="1"/>
  <c r="AB119" i="5" s="1"/>
  <c r="B29" i="7"/>
  <c r="K23" i="4"/>
  <c r="H119" i="5"/>
  <c r="S43" i="5"/>
  <c r="L180" i="5"/>
  <c r="S155" i="5"/>
  <c r="V155" i="5"/>
  <c r="Y155" i="5"/>
  <c r="T50" i="5"/>
  <c r="R19" i="5"/>
  <c r="T19" i="5" s="1"/>
  <c r="U19" i="5" s="1"/>
  <c r="W135" i="5"/>
  <c r="R61" i="5"/>
  <c r="S61" i="5" s="1"/>
  <c r="H130" i="5"/>
  <c r="H192" i="5"/>
  <c r="T141" i="5"/>
  <c r="K192" i="5"/>
  <c r="L192" i="5"/>
  <c r="V95" i="5"/>
  <c r="W95" i="5"/>
  <c r="X43" i="5"/>
  <c r="M53" i="5"/>
  <c r="N53" i="5"/>
  <c r="T4" i="5"/>
  <c r="J130" i="5"/>
  <c r="K130" i="5"/>
  <c r="I65" i="5"/>
  <c r="K149" i="5"/>
  <c r="E31" i="7"/>
  <c r="J192" i="5"/>
  <c r="AA95" i="5"/>
  <c r="AB95" i="5" s="1"/>
  <c r="X95" i="5"/>
  <c r="AA43" i="5"/>
  <c r="AB43" i="5" s="1"/>
  <c r="Y43" i="5"/>
  <c r="L53" i="5"/>
  <c r="P130" i="5"/>
  <c r="Q130" i="5" s="1"/>
  <c r="M130" i="5"/>
  <c r="I139" i="5"/>
  <c r="R180" i="5"/>
  <c r="S95" i="5"/>
  <c r="G141" i="5"/>
  <c r="Z155" i="5"/>
  <c r="G50" i="5"/>
  <c r="G135" i="5"/>
  <c r="R130" i="5"/>
  <c r="S130" i="5" s="1"/>
  <c r="R173" i="5"/>
  <c r="X89" i="5"/>
  <c r="G89" i="5"/>
  <c r="I89" i="5" s="1"/>
  <c r="I22" i="4"/>
  <c r="B49" i="7"/>
  <c r="F41" i="7"/>
  <c r="F39" i="7"/>
  <c r="B65" i="7"/>
  <c r="I8" i="4"/>
  <c r="P192" i="5"/>
  <c r="Q192" i="5" s="1"/>
  <c r="Z43" i="5"/>
  <c r="P53" i="5"/>
  <c r="Q53" i="5" s="1"/>
  <c r="I18" i="5"/>
  <c r="H180" i="5"/>
  <c r="N180" i="5"/>
  <c r="U155" i="5"/>
  <c r="AA89" i="5"/>
  <c r="AB89" i="5" s="1"/>
  <c r="R77" i="5"/>
  <c r="S89" i="5"/>
  <c r="G4" i="5"/>
  <c r="I4" i="5" s="1"/>
  <c r="J4" i="5" s="1"/>
  <c r="T150" i="5"/>
  <c r="V150" i="5" s="1"/>
  <c r="W155" i="5"/>
  <c r="G155" i="5"/>
  <c r="O180" i="5"/>
  <c r="F62" i="7"/>
  <c r="B47" i="7"/>
  <c r="E6" i="7"/>
  <c r="K13" i="4"/>
  <c r="K18" i="4"/>
  <c r="D9" i="7"/>
  <c r="H105" i="5"/>
  <c r="H8" i="5"/>
  <c r="K105" i="5"/>
  <c r="H80" i="5"/>
  <c r="Z3" i="5"/>
  <c r="B61" i="7"/>
  <c r="B52" i="7"/>
  <c r="B38" i="7"/>
  <c r="E13" i="7"/>
  <c r="B9" i="7"/>
  <c r="C9" i="7" s="1"/>
  <c r="B3" i="7"/>
  <c r="C3" i="7" s="1"/>
  <c r="R8" i="5"/>
  <c r="S8" i="5" s="1"/>
  <c r="F63" i="7"/>
  <c r="K16" i="4"/>
  <c r="H93" i="5"/>
  <c r="B16" i="7"/>
  <c r="C16" i="7" s="1"/>
  <c r="B55" i="7"/>
  <c r="K6" i="4"/>
  <c r="B6" i="7"/>
  <c r="C6" i="7" s="1"/>
  <c r="J34" i="5"/>
  <c r="N34" i="5"/>
  <c r="Y136" i="5"/>
  <c r="X136" i="5"/>
  <c r="C59" i="7"/>
  <c r="D59" i="7" s="1"/>
  <c r="F58" i="7"/>
  <c r="B57" i="7"/>
  <c r="B59" i="7"/>
  <c r="K22" i="4"/>
  <c r="E58" i="7"/>
  <c r="F57" i="7"/>
  <c r="F68" i="7"/>
  <c r="I36" i="4"/>
  <c r="C41" i="7"/>
  <c r="D41" i="7" s="1"/>
  <c r="B41" i="7"/>
  <c r="F42" i="7"/>
  <c r="E41" i="7"/>
  <c r="B39" i="7"/>
  <c r="E38" i="7"/>
  <c r="E37" i="7"/>
  <c r="E39" i="7"/>
  <c r="C38" i="7"/>
  <c r="D38" i="7" s="1"/>
  <c r="F38" i="7"/>
  <c r="V27" i="5"/>
  <c r="W27" i="5"/>
  <c r="B33" i="7"/>
  <c r="C35" i="7"/>
  <c r="D35" i="7" s="1"/>
  <c r="C33" i="7"/>
  <c r="D33" i="7" s="1"/>
  <c r="F35" i="7"/>
  <c r="G122" i="5"/>
  <c r="R122" i="5"/>
  <c r="I11" i="4"/>
  <c r="T171" i="5"/>
  <c r="S171" i="5"/>
  <c r="U27" i="5"/>
  <c r="X27" i="5"/>
  <c r="AA183" i="5"/>
  <c r="AB183" i="5" s="1"/>
  <c r="P34" i="5"/>
  <c r="Q34" i="5" s="1"/>
  <c r="V81" i="5"/>
  <c r="J87" i="5"/>
  <c r="H26" i="5"/>
  <c r="B42" i="7"/>
  <c r="C29" i="7"/>
  <c r="D29" i="7" s="1"/>
  <c r="E16" i="7"/>
  <c r="K26" i="4"/>
  <c r="B34" i="7"/>
  <c r="F52" i="7"/>
  <c r="F48" i="7"/>
  <c r="C39" i="7"/>
  <c r="D39" i="7" s="1"/>
  <c r="B22" i="7"/>
  <c r="C22" i="7" s="1"/>
  <c r="E18" i="7"/>
  <c r="B20" i="7"/>
  <c r="C20" i="7" s="1"/>
  <c r="E21" i="7"/>
  <c r="H24" i="5"/>
  <c r="Y118" i="5"/>
  <c r="W118" i="5"/>
  <c r="Z137" i="5"/>
  <c r="G171" i="5"/>
  <c r="R105" i="5"/>
  <c r="G127" i="5"/>
  <c r="H127" i="5" s="1"/>
  <c r="R127" i="5"/>
  <c r="E62" i="7"/>
  <c r="E61" i="7"/>
  <c r="C63" i="7"/>
  <c r="D63" i="7" s="1"/>
  <c r="K28" i="4"/>
  <c r="E63" i="7"/>
  <c r="G140" i="5"/>
  <c r="H140" i="5" s="1"/>
  <c r="R140" i="5"/>
  <c r="H78" i="5"/>
  <c r="I78" i="5"/>
  <c r="R83" i="5"/>
  <c r="G83" i="5"/>
  <c r="I83" i="5" s="1"/>
  <c r="V107" i="5"/>
  <c r="X107" i="5"/>
  <c r="K33" i="4"/>
  <c r="E65" i="7"/>
  <c r="C66" i="7"/>
  <c r="D66" i="7" s="1"/>
  <c r="K31" i="4"/>
  <c r="Z118" i="5"/>
  <c r="Z27" i="5"/>
  <c r="U146" i="5"/>
  <c r="V183" i="5"/>
  <c r="L69" i="5"/>
  <c r="I5" i="5"/>
  <c r="J5" i="5" s="1"/>
  <c r="U107" i="5"/>
  <c r="I85" i="5"/>
  <c r="O85" i="5" s="1"/>
  <c r="H102" i="5"/>
  <c r="T8" i="5"/>
  <c r="Z8" i="5" s="1"/>
  <c r="F66" i="7"/>
  <c r="C61" i="7"/>
  <c r="D61" i="7" s="1"/>
  <c r="E42" i="7"/>
  <c r="B30" i="7"/>
  <c r="C69" i="7"/>
  <c r="D69" i="7" s="1"/>
  <c r="B53" i="7"/>
  <c r="C48" i="7"/>
  <c r="D48" i="7" s="1"/>
  <c r="K27" i="4"/>
  <c r="B58" i="7"/>
  <c r="K38" i="4"/>
  <c r="E19" i="7"/>
  <c r="B13" i="7"/>
  <c r="C13" i="7" s="1"/>
  <c r="C49" i="7"/>
  <c r="D49" i="7" s="1"/>
  <c r="F47" i="7"/>
  <c r="E53" i="7"/>
  <c r="C37" i="7"/>
  <c r="D37" i="7" s="1"/>
  <c r="I31" i="4"/>
  <c r="E7" i="7"/>
  <c r="E15" i="7"/>
  <c r="D12" i="7"/>
  <c r="B19" i="7"/>
  <c r="C19" i="7" s="1"/>
  <c r="T132" i="5"/>
  <c r="S132" i="5"/>
  <c r="T180" i="5"/>
  <c r="S180" i="5"/>
  <c r="O47" i="5"/>
  <c r="M47" i="5"/>
  <c r="L47" i="5"/>
  <c r="P47" i="5"/>
  <c r="Q47" i="5" s="1"/>
  <c r="R94" i="5"/>
  <c r="Y188" i="5"/>
  <c r="V188" i="5"/>
  <c r="Z188" i="5"/>
  <c r="U188" i="5"/>
  <c r="W188" i="5"/>
  <c r="O166" i="5"/>
  <c r="K166" i="5"/>
  <c r="N69" i="5"/>
  <c r="M69" i="5"/>
  <c r="F31" i="7"/>
  <c r="C30" i="7"/>
  <c r="D30" i="7" s="1"/>
  <c r="C31" i="7"/>
  <c r="D31" i="7" s="1"/>
  <c r="E30" i="7"/>
  <c r="E29" i="7"/>
  <c r="F29" i="7"/>
  <c r="F30" i="7"/>
  <c r="I21" i="4"/>
  <c r="F51" i="7"/>
  <c r="B50" i="7"/>
  <c r="E49" i="7"/>
  <c r="E48" i="7"/>
  <c r="B46" i="7"/>
  <c r="K4" i="4"/>
  <c r="F53" i="7"/>
  <c r="C54" i="7"/>
  <c r="D54" i="7" s="1"/>
  <c r="F50" i="7"/>
  <c r="K8" i="4"/>
  <c r="E51" i="7"/>
  <c r="C46" i="7"/>
  <c r="D46" i="7" s="1"/>
  <c r="B51" i="7"/>
  <c r="F54" i="7"/>
  <c r="C50" i="7"/>
  <c r="D50" i="7" s="1"/>
  <c r="E52" i="7"/>
  <c r="E47" i="7"/>
  <c r="C47" i="7"/>
  <c r="D47" i="7" s="1"/>
  <c r="U81" i="5"/>
  <c r="AA81" i="5"/>
  <c r="AB81" i="5" s="1"/>
  <c r="N109" i="5"/>
  <c r="L109" i="5"/>
  <c r="B21" i="7"/>
  <c r="C21" i="7" s="1"/>
  <c r="D5" i="7"/>
  <c r="E4" i="7"/>
  <c r="B11" i="7"/>
  <c r="C11" i="7" s="1"/>
  <c r="E8" i="7"/>
  <c r="D20" i="7"/>
  <c r="E14" i="7"/>
  <c r="D17" i="7"/>
  <c r="D15" i="7"/>
  <c r="E5" i="7"/>
  <c r="D8" i="7"/>
  <c r="D21" i="7"/>
  <c r="D13" i="7"/>
  <c r="B12" i="7"/>
  <c r="C12" i="7" s="1"/>
  <c r="D19" i="7"/>
  <c r="D14" i="7"/>
  <c r="E10" i="7"/>
  <c r="B18" i="7"/>
  <c r="C18" i="7" s="1"/>
  <c r="B14" i="7"/>
  <c r="C14" i="7" s="1"/>
  <c r="B8" i="7"/>
  <c r="C8" i="7" s="1"/>
  <c r="B15" i="7"/>
  <c r="C15" i="7" s="1"/>
  <c r="B4" i="7"/>
  <c r="C4" i="7" s="1"/>
  <c r="B10" i="7"/>
  <c r="C10" i="7" s="1"/>
  <c r="B7" i="7"/>
  <c r="C7" i="7" s="1"/>
  <c r="D16" i="7"/>
  <c r="E22" i="7"/>
  <c r="D11" i="7"/>
  <c r="E11" i="7"/>
  <c r="E17" i="7"/>
  <c r="D22" i="7"/>
  <c r="O105" i="5"/>
  <c r="L105" i="5"/>
  <c r="J105" i="5"/>
  <c r="P105" i="5"/>
  <c r="Q105" i="5" s="1"/>
  <c r="N105" i="5"/>
  <c r="R116" i="5"/>
  <c r="G116" i="5"/>
  <c r="I116" i="5" s="1"/>
  <c r="Z183" i="5"/>
  <c r="E33" i="7"/>
  <c r="B62" i="7"/>
  <c r="I38" i="4"/>
  <c r="E55" i="7"/>
  <c r="E57" i="7"/>
  <c r="K7" i="4"/>
  <c r="I13" i="4"/>
  <c r="C55" i="7"/>
  <c r="D55" i="7" s="1"/>
  <c r="E9" i="7"/>
  <c r="E12" i="7"/>
  <c r="D6" i="7"/>
  <c r="D10" i="7"/>
  <c r="J103" i="5"/>
  <c r="L103" i="5"/>
  <c r="Z70" i="5"/>
  <c r="R143" i="5"/>
  <c r="G143" i="5"/>
  <c r="R187" i="5"/>
  <c r="G187" i="5"/>
  <c r="R45" i="5"/>
  <c r="G45" i="5"/>
  <c r="U118" i="5"/>
  <c r="Y27" i="5"/>
  <c r="Z146" i="5"/>
  <c r="M179" i="5"/>
  <c r="N103" i="5"/>
  <c r="P184" i="5"/>
  <c r="Q184" i="5" s="1"/>
  <c r="O42" i="5"/>
  <c r="X183" i="5"/>
  <c r="O69" i="5"/>
  <c r="AA107" i="5"/>
  <c r="AB107" i="5" s="1"/>
  <c r="W107" i="5"/>
  <c r="O34" i="5"/>
  <c r="W81" i="5"/>
  <c r="X81" i="5"/>
  <c r="L166" i="5"/>
  <c r="X188" i="5"/>
  <c r="T100" i="5"/>
  <c r="V100" i="5" s="1"/>
  <c r="E66" i="7"/>
  <c r="B37" i="7"/>
  <c r="F49" i="7"/>
  <c r="C42" i="7"/>
  <c r="D42" i="7" s="1"/>
  <c r="I23" i="4"/>
  <c r="T23" i="5"/>
  <c r="V23" i="5" s="1"/>
  <c r="E46" i="7"/>
  <c r="F59" i="7"/>
  <c r="B63" i="7"/>
  <c r="C58" i="7"/>
  <c r="D58" i="7" s="1"/>
  <c r="B54" i="7"/>
  <c r="C51" i="7"/>
  <c r="D51" i="7" s="1"/>
  <c r="C52" i="7"/>
  <c r="D52" i="7" s="1"/>
  <c r="F46" i="7"/>
  <c r="I194" i="5"/>
  <c r="M194" i="5" s="1"/>
  <c r="F61" i="7"/>
  <c r="F37" i="7"/>
  <c r="D3" i="7"/>
  <c r="B5" i="7"/>
  <c r="C5" i="7" s="1"/>
  <c r="E20" i="7"/>
  <c r="D4" i="7"/>
  <c r="D18" i="7"/>
  <c r="E3" i="7"/>
  <c r="T73" i="5"/>
  <c r="S73" i="5"/>
  <c r="V86" i="5"/>
  <c r="Z6" i="5"/>
  <c r="F65" i="7"/>
  <c r="B66" i="7"/>
  <c r="C65" i="7"/>
  <c r="D65" i="7" s="1"/>
  <c r="R163" i="5"/>
  <c r="S163" i="5" s="1"/>
  <c r="I6" i="4"/>
  <c r="U72" i="5"/>
  <c r="Z72" i="5"/>
  <c r="S81" i="5"/>
  <c r="K109" i="5"/>
  <c r="H39" i="5"/>
  <c r="S137" i="5"/>
  <c r="K37" i="4"/>
  <c r="I7" i="4"/>
  <c r="Y35" i="5"/>
  <c r="W72" i="5"/>
  <c r="G11" i="5"/>
  <c r="G35" i="5"/>
  <c r="I35" i="5" s="1"/>
  <c r="M30" i="5"/>
  <c r="R21" i="5"/>
  <c r="R30" i="5"/>
  <c r="R117" i="5"/>
  <c r="H106" i="5"/>
  <c r="R54" i="5"/>
  <c r="T54" i="5" s="1"/>
  <c r="R26" i="5"/>
  <c r="R142" i="5"/>
  <c r="U35" i="5"/>
  <c r="U136" i="5"/>
  <c r="L106" i="5"/>
  <c r="J106" i="5"/>
  <c r="J142" i="5"/>
  <c r="G120" i="5"/>
  <c r="G115" i="5"/>
  <c r="W137" i="5"/>
  <c r="H124" i="5"/>
  <c r="G81" i="5"/>
  <c r="G72" i="5"/>
  <c r="Y72" i="5"/>
  <c r="S136" i="5"/>
  <c r="Z136" i="5"/>
  <c r="S128" i="5"/>
  <c r="U84" i="5"/>
  <c r="M109" i="5"/>
  <c r="G136" i="5"/>
  <c r="T96" i="5"/>
  <c r="T10" i="5"/>
  <c r="AA137" i="5"/>
  <c r="AB137" i="5" s="1"/>
  <c r="R80" i="5"/>
  <c r="AA72" i="5"/>
  <c r="AB72" i="5" s="1"/>
  <c r="S72" i="5"/>
  <c r="S107" i="5"/>
  <c r="H109" i="5"/>
  <c r="R64" i="5"/>
  <c r="J109" i="5"/>
  <c r="R78" i="5"/>
  <c r="P39" i="5"/>
  <c r="Q39" i="5" s="1"/>
  <c r="AA84" i="5"/>
  <c r="AB84" i="5" s="1"/>
  <c r="H34" i="5"/>
  <c r="V136" i="5"/>
  <c r="W136" i="5"/>
  <c r="S35" i="5"/>
  <c r="P109" i="5"/>
  <c r="Q109" i="5" s="1"/>
  <c r="V137" i="5"/>
  <c r="G10" i="5"/>
  <c r="X137" i="5"/>
  <c r="H94" i="5"/>
  <c r="R93" i="5"/>
  <c r="G95" i="5"/>
  <c r="S27" i="5"/>
  <c r="W35" i="5"/>
  <c r="X72" i="5"/>
  <c r="AA35" i="5"/>
  <c r="AB35" i="5" s="1"/>
  <c r="R65" i="5"/>
  <c r="T65" i="5" s="1"/>
  <c r="H61" i="5"/>
  <c r="O109" i="5"/>
  <c r="G107" i="5"/>
  <c r="AA136" i="5"/>
  <c r="AB136" i="5" s="1"/>
  <c r="U89" i="5"/>
  <c r="M34" i="5"/>
  <c r="R37" i="5"/>
  <c r="I37" i="5"/>
  <c r="S135" i="5"/>
  <c r="M39" i="5"/>
  <c r="V135" i="5"/>
  <c r="Z89" i="5"/>
  <c r="Y89" i="5"/>
  <c r="R194" i="5"/>
  <c r="S194" i="5" s="1"/>
  <c r="R109" i="5"/>
  <c r="G43" i="5"/>
  <c r="I64" i="5"/>
  <c r="G96" i="5"/>
  <c r="G137" i="5"/>
  <c r="U137" i="5"/>
  <c r="G27" i="5"/>
  <c r="H27" i="5" s="1"/>
  <c r="K30" i="5"/>
  <c r="J30" i="5"/>
  <c r="R134" i="5"/>
  <c r="T134" i="5" s="1"/>
  <c r="K106" i="5"/>
  <c r="I134" i="5"/>
  <c r="G125" i="5"/>
  <c r="H125" i="5" s="1"/>
  <c r="U24" i="5"/>
  <c r="R7" i="5"/>
  <c r="Y123" i="5"/>
  <c r="W123" i="5"/>
  <c r="O106" i="5"/>
  <c r="R53" i="5"/>
  <c r="H53" i="5"/>
  <c r="S115" i="5"/>
  <c r="R63" i="5"/>
  <c r="O142" i="5"/>
  <c r="X120" i="5"/>
  <c r="T168" i="5"/>
  <c r="T9" i="5"/>
  <c r="H21" i="5"/>
  <c r="I108" i="5"/>
  <c r="G168" i="5"/>
  <c r="W24" i="5"/>
  <c r="AA24" i="5"/>
  <c r="AB24" i="5" s="1"/>
  <c r="Z135" i="5"/>
  <c r="X135" i="5"/>
  <c r="R49" i="5"/>
  <c r="T49" i="5" s="1"/>
  <c r="H7" i="5"/>
  <c r="V24" i="5"/>
  <c r="S123" i="5"/>
  <c r="M106" i="5"/>
  <c r="N142" i="5"/>
  <c r="I77" i="5"/>
  <c r="P142" i="5"/>
  <c r="Q142" i="5" s="1"/>
  <c r="F33" i="7"/>
  <c r="I17" i="4"/>
  <c r="I32" i="4"/>
  <c r="F69" i="7"/>
  <c r="B31" i="7"/>
  <c r="K12" i="4"/>
  <c r="U120" i="5"/>
  <c r="Y120" i="5"/>
  <c r="L30" i="5"/>
  <c r="G9" i="5"/>
  <c r="I9" i="5" s="1"/>
  <c r="L9" i="5" s="1"/>
  <c r="R108" i="5"/>
  <c r="V120" i="5"/>
  <c r="R106" i="5"/>
  <c r="X24" i="5"/>
  <c r="Y24" i="5"/>
  <c r="G123" i="5"/>
  <c r="S24" i="5"/>
  <c r="AA123" i="5"/>
  <c r="AB123" i="5" s="1"/>
  <c r="P106" i="5"/>
  <c r="Q106" i="5" s="1"/>
  <c r="K142" i="5"/>
  <c r="S120" i="5"/>
  <c r="H142" i="5"/>
  <c r="F55" i="7"/>
  <c r="K21" i="4"/>
  <c r="I16" i="4"/>
  <c r="E34" i="7"/>
  <c r="K32" i="4"/>
  <c r="B68" i="7"/>
  <c r="F34" i="7"/>
  <c r="C57" i="7"/>
  <c r="D57" i="7" s="1"/>
  <c r="C68" i="7"/>
  <c r="D68" i="7" s="1"/>
  <c r="I27" i="4"/>
  <c r="I18" i="4"/>
  <c r="B35" i="7"/>
  <c r="B48" i="7"/>
  <c r="I26" i="4"/>
  <c r="E69" i="7"/>
  <c r="I37" i="4"/>
  <c r="O30" i="5"/>
  <c r="R34" i="5"/>
  <c r="L34" i="5"/>
  <c r="N30" i="5"/>
  <c r="S84" i="5"/>
  <c r="Y84" i="5"/>
  <c r="O39" i="5"/>
  <c r="G84" i="5"/>
  <c r="K39" i="5"/>
  <c r="V35" i="5"/>
  <c r="E50" i="7"/>
  <c r="C34" i="7"/>
  <c r="D34" i="7" s="1"/>
  <c r="K11" i="4"/>
  <c r="X35" i="5"/>
  <c r="G101" i="5"/>
  <c r="T101" i="5"/>
  <c r="R39" i="5"/>
  <c r="S39" i="5" s="1"/>
  <c r="L39" i="5"/>
  <c r="X84" i="5"/>
  <c r="G128" i="5"/>
  <c r="W84" i="5"/>
  <c r="J39" i="5"/>
  <c r="Z84" i="5"/>
  <c r="R98" i="5"/>
  <c r="I98" i="5"/>
  <c r="Y79" i="5"/>
  <c r="I68" i="5"/>
  <c r="M68" i="5" s="1"/>
  <c r="J75" i="5"/>
  <c r="M75" i="5"/>
  <c r="I12" i="4"/>
  <c r="K5" i="4"/>
  <c r="E59" i="7"/>
  <c r="E35" i="7"/>
  <c r="B69" i="7"/>
  <c r="C62" i="7"/>
  <c r="D62" i="7" s="1"/>
  <c r="K17" i="4"/>
  <c r="H75" i="5"/>
  <c r="L75" i="5"/>
  <c r="K75" i="5"/>
  <c r="I20" i="5"/>
  <c r="J20" i="5" s="1"/>
  <c r="I131" i="5"/>
  <c r="K36" i="4"/>
  <c r="I28" i="4"/>
  <c r="I127" i="5"/>
  <c r="T69" i="5"/>
  <c r="R68" i="5"/>
  <c r="R85" i="5"/>
  <c r="R29" i="5"/>
  <c r="R131" i="5"/>
  <c r="I29" i="5"/>
  <c r="R102" i="5"/>
  <c r="O75" i="5"/>
  <c r="R75" i="5"/>
  <c r="N75" i="5"/>
  <c r="R20" i="5"/>
  <c r="E54" i="7"/>
  <c r="E68" i="7"/>
  <c r="C53" i="7"/>
  <c r="D53" i="7" s="1"/>
  <c r="R5" i="5"/>
  <c r="S5" i="5" s="1"/>
  <c r="Y59" i="5"/>
  <c r="G59" i="5"/>
  <c r="AA59" i="5"/>
  <c r="AB59" i="5" s="1"/>
  <c r="W59" i="5"/>
  <c r="Z59" i="5"/>
  <c r="V59" i="5"/>
  <c r="X59" i="5"/>
  <c r="S59" i="5"/>
  <c r="H4" i="5"/>
  <c r="Y71" i="5"/>
  <c r="Y55" i="5"/>
  <c r="AA55" i="5"/>
  <c r="AB55" i="5" s="1"/>
  <c r="W6" i="5"/>
  <c r="T61" i="5"/>
  <c r="Z61" i="5" s="1"/>
  <c r="P154" i="5"/>
  <c r="Q154" i="5" s="1"/>
  <c r="M113" i="5"/>
  <c r="N113" i="5"/>
  <c r="L113" i="5"/>
  <c r="K113" i="5"/>
  <c r="P113" i="5"/>
  <c r="Q113" i="5" s="1"/>
  <c r="J113" i="5"/>
  <c r="O113" i="5"/>
  <c r="O149" i="5"/>
  <c r="N149" i="5"/>
  <c r="H149" i="5"/>
  <c r="M154" i="5"/>
  <c r="O154" i="5"/>
  <c r="L154" i="5"/>
  <c r="I176" i="5"/>
  <c r="P176" i="5" s="1"/>
  <c r="Q176" i="5" s="1"/>
  <c r="T152" i="5"/>
  <c r="X175" i="5"/>
  <c r="L88" i="5"/>
  <c r="AA175" i="5"/>
  <c r="AB175" i="5" s="1"/>
  <c r="V175" i="5"/>
  <c r="N88" i="5"/>
  <c r="M190" i="5"/>
  <c r="M88" i="5"/>
  <c r="H161" i="5"/>
  <c r="I62" i="5"/>
  <c r="K62" i="5" s="1"/>
  <c r="T139" i="5"/>
  <c r="K4" i="5"/>
  <c r="K88" i="5"/>
  <c r="S146" i="5"/>
  <c r="J47" i="5"/>
  <c r="S22" i="5"/>
  <c r="I193" i="5"/>
  <c r="S157" i="5"/>
  <c r="V56" i="5"/>
  <c r="X56" i="5"/>
  <c r="Y56" i="5"/>
  <c r="T2" i="5"/>
  <c r="Z56" i="5"/>
  <c r="AA56" i="5"/>
  <c r="AB56" i="5" s="1"/>
  <c r="H86" i="5"/>
  <c r="H32" i="5"/>
  <c r="U175" i="5"/>
  <c r="W175" i="5"/>
  <c r="Z175" i="5"/>
  <c r="Y82" i="5"/>
  <c r="H76" i="5"/>
  <c r="P86" i="5"/>
  <c r="Q86" i="5" s="1"/>
  <c r="H159" i="5"/>
  <c r="H166" i="5"/>
  <c r="X79" i="5"/>
  <c r="J86" i="5"/>
  <c r="H40" i="5"/>
  <c r="S92" i="5"/>
  <c r="M144" i="5"/>
  <c r="U82" i="5"/>
  <c r="N144" i="5"/>
  <c r="Z82" i="5"/>
  <c r="U56" i="5"/>
  <c r="H135" i="5"/>
  <c r="I135" i="5"/>
  <c r="W82" i="5"/>
  <c r="AA6" i="5"/>
  <c r="AB6" i="5" s="1"/>
  <c r="H199" i="5"/>
  <c r="T38" i="5"/>
  <c r="Y38" i="5" s="1"/>
  <c r="H28" i="5"/>
  <c r="I28" i="5"/>
  <c r="H41" i="5"/>
  <c r="I183" i="5"/>
  <c r="I197" i="5"/>
  <c r="S79" i="5"/>
  <c r="H16" i="5"/>
  <c r="S19" i="5"/>
  <c r="S18" i="5"/>
  <c r="P88" i="5"/>
  <c r="Q88" i="5" s="1"/>
  <c r="X82" i="5"/>
  <c r="V97" i="5"/>
  <c r="O88" i="5"/>
  <c r="V153" i="5"/>
  <c r="P144" i="5"/>
  <c r="Q144" i="5" s="1"/>
  <c r="T185" i="5"/>
  <c r="AA97" i="5"/>
  <c r="AB97" i="5" s="1"/>
  <c r="K126" i="5"/>
  <c r="K144" i="5"/>
  <c r="W97" i="5"/>
  <c r="N126" i="5"/>
  <c r="U79" i="5"/>
  <c r="Y6" i="5"/>
  <c r="V6" i="5"/>
  <c r="X6" i="5"/>
  <c r="I67" i="5"/>
  <c r="H67" i="5"/>
  <c r="AA82" i="5"/>
  <c r="AB82" i="5" s="1"/>
  <c r="S82" i="5"/>
  <c r="T42" i="5"/>
  <c r="S42" i="5"/>
  <c r="I172" i="5"/>
  <c r="H172" i="5"/>
  <c r="U153" i="5"/>
  <c r="O144" i="5"/>
  <c r="W200" i="5"/>
  <c r="H156" i="5"/>
  <c r="I156" i="5"/>
  <c r="I141" i="5"/>
  <c r="H141" i="5"/>
  <c r="S58" i="5"/>
  <c r="T58" i="5"/>
  <c r="T129" i="5"/>
  <c r="S129" i="5"/>
  <c r="J175" i="5"/>
  <c r="O175" i="5"/>
  <c r="L175" i="5"/>
  <c r="V79" i="5"/>
  <c r="W79" i="5"/>
  <c r="Z79" i="5"/>
  <c r="H200" i="5"/>
  <c r="I200" i="5"/>
  <c r="K44" i="5"/>
  <c r="N44" i="5"/>
  <c r="H196" i="5"/>
  <c r="I196" i="5"/>
  <c r="H55" i="5"/>
  <c r="I55" i="5"/>
  <c r="I74" i="5"/>
  <c r="H74" i="5"/>
  <c r="P66" i="5"/>
  <c r="Q66" i="5" s="1"/>
  <c r="J66" i="5"/>
  <c r="L66" i="5"/>
  <c r="M66" i="5"/>
  <c r="O66" i="5"/>
  <c r="I52" i="5"/>
  <c r="H52" i="5"/>
  <c r="S177" i="5"/>
  <c r="T177" i="5"/>
  <c r="S192" i="5"/>
  <c r="T192" i="5"/>
  <c r="T165" i="5"/>
  <c r="S165" i="5"/>
  <c r="T162" i="5"/>
  <c r="S162" i="5"/>
  <c r="Y97" i="5"/>
  <c r="K82" i="5"/>
  <c r="L126" i="5"/>
  <c r="Z97" i="5"/>
  <c r="U97" i="5"/>
  <c r="Y153" i="5"/>
  <c r="H144" i="5"/>
  <c r="I31" i="5"/>
  <c r="K31" i="5" s="1"/>
  <c r="O82" i="5"/>
  <c r="M126" i="5"/>
  <c r="S179" i="5"/>
  <c r="T179" i="5"/>
  <c r="H17" i="5"/>
  <c r="I17" i="5"/>
  <c r="O126" i="5"/>
  <c r="P126" i="5"/>
  <c r="Q126" i="5" s="1"/>
  <c r="M169" i="5"/>
  <c r="Z200" i="5"/>
  <c r="H169" i="5"/>
  <c r="H170" i="5"/>
  <c r="I170" i="5"/>
  <c r="U200" i="5"/>
  <c r="N169" i="5"/>
  <c r="T201" i="5"/>
  <c r="S201" i="5"/>
  <c r="Z153" i="5"/>
  <c r="W153" i="5"/>
  <c r="M82" i="5"/>
  <c r="J82" i="5"/>
  <c r="N82" i="5"/>
  <c r="S178" i="5"/>
  <c r="T178" i="5"/>
  <c r="AA153" i="5"/>
  <c r="AB153" i="5" s="1"/>
  <c r="L82" i="5"/>
  <c r="J169" i="5"/>
  <c r="O169" i="5"/>
  <c r="P169" i="5"/>
  <c r="Q169" i="5" s="1"/>
  <c r="X200" i="5"/>
  <c r="V200" i="5"/>
  <c r="L169" i="5"/>
  <c r="I188" i="5"/>
  <c r="H188" i="5"/>
  <c r="AA200" i="5"/>
  <c r="AB200" i="5" s="1"/>
  <c r="L58" i="5"/>
  <c r="M58" i="5"/>
  <c r="J58" i="5"/>
  <c r="O58" i="5"/>
  <c r="P58" i="5"/>
  <c r="Q58" i="5" s="1"/>
  <c r="N58" i="5"/>
  <c r="K58" i="5"/>
  <c r="I114" i="5"/>
  <c r="H114" i="5"/>
  <c r="S25" i="5"/>
  <c r="T25" i="5"/>
  <c r="H12" i="5"/>
  <c r="I12" i="5"/>
  <c r="J12" i="5" s="1"/>
  <c r="I145" i="5"/>
  <c r="H145" i="5"/>
  <c r="S36" i="5"/>
  <c r="T36" i="5"/>
  <c r="T57" i="5"/>
  <c r="S57" i="5"/>
  <c r="L57" i="5"/>
  <c r="J57" i="5"/>
  <c r="M57" i="5"/>
  <c r="K57" i="5"/>
  <c r="O57" i="5"/>
  <c r="N57" i="5"/>
  <c r="P57" i="5"/>
  <c r="Q57" i="5" s="1"/>
  <c r="I25" i="5"/>
  <c r="H25" i="5"/>
  <c r="I15" i="5"/>
  <c r="H15" i="5"/>
  <c r="S145" i="5"/>
  <c r="T145" i="5"/>
  <c r="H112" i="5"/>
  <c r="I112" i="5"/>
  <c r="T182" i="5"/>
  <c r="S182" i="5"/>
  <c r="H164" i="5"/>
  <c r="I164" i="5"/>
  <c r="N154" i="5"/>
  <c r="J154" i="5"/>
  <c r="T15" i="5"/>
  <c r="S15" i="5"/>
  <c r="S112" i="5"/>
  <c r="T112" i="5"/>
  <c r="I182" i="5"/>
  <c r="H182" i="5"/>
  <c r="S164" i="5"/>
  <c r="T164" i="5"/>
  <c r="V31" i="5"/>
  <c r="U31" i="5"/>
  <c r="AA31" i="5"/>
  <c r="AB31" i="5" s="1"/>
  <c r="Y31" i="5"/>
  <c r="Z31" i="5"/>
  <c r="W31" i="5"/>
  <c r="X31" i="5"/>
  <c r="H56" i="5"/>
  <c r="I56" i="5"/>
  <c r="T181" i="5"/>
  <c r="S181" i="5"/>
  <c r="T160" i="5"/>
  <c r="S160" i="5"/>
  <c r="P149" i="5"/>
  <c r="Q149" i="5" s="1"/>
  <c r="M149" i="5"/>
  <c r="L149" i="5"/>
  <c r="S176" i="5"/>
  <c r="T176" i="5"/>
  <c r="S104" i="5"/>
  <c r="T104" i="5"/>
  <c r="L144" i="5"/>
  <c r="K46" i="5"/>
  <c r="J46" i="5"/>
  <c r="L46" i="5"/>
  <c r="M46" i="5"/>
  <c r="O46" i="5"/>
  <c r="N46" i="5"/>
  <c r="P46" i="5"/>
  <c r="Q46" i="5" s="1"/>
  <c r="T154" i="5"/>
  <c r="S154" i="5"/>
  <c r="I181" i="5"/>
  <c r="H181" i="5"/>
  <c r="I160" i="5"/>
  <c r="H160" i="5"/>
  <c r="I195" i="5"/>
  <c r="H195" i="5"/>
  <c r="T149" i="5"/>
  <c r="S149" i="5"/>
  <c r="I48" i="5"/>
  <c r="H48" i="5"/>
  <c r="S60" i="5"/>
  <c r="T60" i="5"/>
  <c r="H132" i="5"/>
  <c r="I132" i="5"/>
  <c r="H121" i="5"/>
  <c r="I121" i="5"/>
  <c r="I148" i="5"/>
  <c r="H148" i="5"/>
  <c r="S195" i="5"/>
  <c r="T195" i="5"/>
  <c r="S147" i="5"/>
  <c r="T147" i="5"/>
  <c r="T48" i="5"/>
  <c r="S48" i="5"/>
  <c r="I60" i="5"/>
  <c r="L60" i="5" s="1"/>
  <c r="H60" i="5"/>
  <c r="H186" i="5"/>
  <c r="I186" i="5"/>
  <c r="T121" i="5"/>
  <c r="S121" i="5"/>
  <c r="T148" i="5"/>
  <c r="S148" i="5"/>
  <c r="H147" i="5"/>
  <c r="I147" i="5"/>
  <c r="T12" i="5"/>
  <c r="S12" i="5"/>
  <c r="I36" i="5"/>
  <c r="H36" i="5"/>
  <c r="W88" i="5"/>
  <c r="X88" i="5"/>
  <c r="Y88" i="5"/>
  <c r="U88" i="5"/>
  <c r="S186" i="5"/>
  <c r="T186" i="5"/>
  <c r="H138" i="5"/>
  <c r="I138" i="5"/>
  <c r="H191" i="5"/>
  <c r="I191" i="5"/>
  <c r="H71" i="5"/>
  <c r="I71" i="5"/>
  <c r="T198" i="5"/>
  <c r="S198" i="5"/>
  <c r="T33" i="5"/>
  <c r="S33" i="5"/>
  <c r="J63" i="5"/>
  <c r="K63" i="5"/>
  <c r="N63" i="5"/>
  <c r="O63" i="5"/>
  <c r="M63" i="5"/>
  <c r="L63" i="5"/>
  <c r="N14" i="5"/>
  <c r="M14" i="5"/>
  <c r="K14" i="5"/>
  <c r="J14" i="5"/>
  <c r="O14" i="5"/>
  <c r="L14" i="5"/>
  <c r="J49" i="5"/>
  <c r="O49" i="5"/>
  <c r="K49" i="5"/>
  <c r="M49" i="5"/>
  <c r="L49" i="5"/>
  <c r="N49" i="5"/>
  <c r="O26" i="5"/>
  <c r="J26" i="5"/>
  <c r="K26" i="5"/>
  <c r="M26" i="5"/>
  <c r="N26" i="5"/>
  <c r="O23" i="5"/>
  <c r="N23" i="5"/>
  <c r="M23" i="5"/>
  <c r="K23" i="5"/>
  <c r="J23" i="5"/>
  <c r="L23" i="5"/>
  <c r="O21" i="5"/>
  <c r="L21" i="5"/>
  <c r="J21" i="5"/>
  <c r="N21" i="5"/>
  <c r="J61" i="5"/>
  <c r="K21" i="5"/>
  <c r="M21" i="5"/>
  <c r="X115" i="5"/>
  <c r="K61" i="5"/>
  <c r="U115" i="5"/>
  <c r="N61" i="5"/>
  <c r="O61" i="5"/>
  <c r="L61" i="5"/>
  <c r="Z115" i="5"/>
  <c r="M61" i="5"/>
  <c r="Y115" i="5"/>
  <c r="V115" i="5"/>
  <c r="W115" i="5"/>
  <c r="M89" i="5"/>
  <c r="Z114" i="5"/>
  <c r="W114" i="5"/>
  <c r="Y114" i="5"/>
  <c r="U114" i="5"/>
  <c r="X114" i="5"/>
  <c r="AA114" i="5" s="1"/>
  <c r="AB114" i="5" s="1"/>
  <c r="K89" i="5"/>
  <c r="O89" i="5"/>
  <c r="L89" i="5"/>
  <c r="N89" i="5"/>
  <c r="J89" i="5"/>
  <c r="V76" i="5"/>
  <c r="W76" i="5"/>
  <c r="U76" i="5"/>
  <c r="X76" i="5"/>
  <c r="Y76" i="5"/>
  <c r="Z76" i="5"/>
  <c r="N18" i="5"/>
  <c r="M18" i="5"/>
  <c r="V8" i="5"/>
  <c r="U8" i="5"/>
  <c r="O18" i="5"/>
  <c r="J18" i="5"/>
  <c r="K18" i="5"/>
  <c r="L18" i="5"/>
  <c r="K5" i="5"/>
  <c r="P119" i="5"/>
  <c r="Q119" i="5" s="1"/>
  <c r="K119" i="5"/>
  <c r="J119" i="5"/>
  <c r="O119" i="5"/>
  <c r="M119" i="5"/>
  <c r="L119" i="5"/>
  <c r="N119" i="5"/>
  <c r="O139" i="5"/>
  <c r="J139" i="5"/>
  <c r="P139" i="5"/>
  <c r="Q139" i="5" s="1"/>
  <c r="M139" i="5"/>
  <c r="L139" i="5"/>
  <c r="N139" i="5"/>
  <c r="K139" i="5"/>
  <c r="K173" i="5"/>
  <c r="P173" i="5"/>
  <c r="Q173" i="5" s="1"/>
  <c r="L173" i="5"/>
  <c r="N173" i="5"/>
  <c r="O173" i="5"/>
  <c r="M173" i="5"/>
  <c r="J173" i="5"/>
  <c r="W174" i="5"/>
  <c r="V174" i="5"/>
  <c r="Y174" i="5"/>
  <c r="Z174" i="5"/>
  <c r="AA174" i="5"/>
  <c r="AB174" i="5" s="1"/>
  <c r="U174" i="5"/>
  <c r="X174" i="5"/>
  <c r="O99" i="5"/>
  <c r="M99" i="5"/>
  <c r="P99" i="5"/>
  <c r="Q99" i="5" s="1"/>
  <c r="K99" i="5"/>
  <c r="J99" i="5"/>
  <c r="N99" i="5"/>
  <c r="L99" i="5"/>
  <c r="Z125" i="5"/>
  <c r="AA125" i="5"/>
  <c r="AB125" i="5" s="1"/>
  <c r="V125" i="5"/>
  <c r="Y125" i="5"/>
  <c r="X125" i="5"/>
  <c r="W125" i="5"/>
  <c r="U125" i="5"/>
  <c r="L102" i="5"/>
  <c r="P102" i="5"/>
  <c r="Q102" i="5" s="1"/>
  <c r="N102" i="5"/>
  <c r="K102" i="5"/>
  <c r="J102" i="5"/>
  <c r="O102" i="5"/>
  <c r="M102" i="5"/>
  <c r="W11" i="5"/>
  <c r="Z11" i="5"/>
  <c r="X11" i="5"/>
  <c r="U11" i="5"/>
  <c r="AA11" i="5"/>
  <c r="AB11" i="5" s="1"/>
  <c r="Y11" i="5"/>
  <c r="V11" i="5"/>
  <c r="K117" i="5"/>
  <c r="O117" i="5"/>
  <c r="L117" i="5"/>
  <c r="P117" i="5"/>
  <c r="Q117" i="5" s="1"/>
  <c r="J117" i="5"/>
  <c r="N117" i="5"/>
  <c r="M117" i="5"/>
  <c r="J85" i="5"/>
  <c r="N80" i="5"/>
  <c r="J80" i="5"/>
  <c r="O80" i="5"/>
  <c r="M80" i="5"/>
  <c r="K80" i="5"/>
  <c r="L80" i="5"/>
  <c r="P80" i="5"/>
  <c r="Q80" i="5" s="1"/>
  <c r="X4" i="5"/>
  <c r="U4" i="5"/>
  <c r="V4" i="5"/>
  <c r="Z4" i="5"/>
  <c r="W4" i="5"/>
  <c r="Y4" i="5"/>
  <c r="K93" i="5"/>
  <c r="O93" i="5"/>
  <c r="N93" i="5"/>
  <c r="M93" i="5"/>
  <c r="P93" i="5"/>
  <c r="Q93" i="5" s="1"/>
  <c r="L93" i="5"/>
  <c r="J93" i="5"/>
  <c r="W169" i="5" l="1"/>
  <c r="O44" i="5"/>
  <c r="Z169" i="5"/>
  <c r="S110" i="5"/>
  <c r="J161" i="5"/>
  <c r="H87" i="5"/>
  <c r="S70" i="5"/>
  <c r="P70" i="5"/>
  <c r="Q70" i="5" s="1"/>
  <c r="U119" i="5"/>
  <c r="U197" i="5"/>
  <c r="X166" i="5"/>
  <c r="V197" i="5"/>
  <c r="Z32" i="5"/>
  <c r="X13" i="5"/>
  <c r="AA197" i="5"/>
  <c r="AB197" i="5" s="1"/>
  <c r="V169" i="5"/>
  <c r="J44" i="5"/>
  <c r="N87" i="5"/>
  <c r="Z91" i="5"/>
  <c r="V193" i="5"/>
  <c r="Y13" i="5"/>
  <c r="Y197" i="5"/>
  <c r="AA169" i="5"/>
  <c r="AB169" i="5" s="1"/>
  <c r="Y70" i="5"/>
  <c r="J184" i="5"/>
  <c r="O87" i="5"/>
  <c r="AA91" i="5"/>
  <c r="AB91" i="5" s="1"/>
  <c r="V161" i="5"/>
  <c r="W70" i="5"/>
  <c r="O70" i="5"/>
  <c r="I111" i="5"/>
  <c r="P111" i="5" s="1"/>
  <c r="Q111" i="5" s="1"/>
  <c r="W86" i="5"/>
  <c r="AA13" i="5"/>
  <c r="AB13" i="5" s="1"/>
  <c r="W197" i="5"/>
  <c r="V32" i="5"/>
  <c r="X169" i="5"/>
  <c r="X119" i="5"/>
  <c r="Y161" i="5"/>
  <c r="N184" i="5"/>
  <c r="P87" i="5"/>
  <c r="Q87" i="5" s="1"/>
  <c r="P166" i="5"/>
  <c r="Q166" i="5" s="1"/>
  <c r="W22" i="5"/>
  <c r="P85" i="5"/>
  <c r="Q85" i="5" s="1"/>
  <c r="AA8" i="5"/>
  <c r="AB8" i="5" s="1"/>
  <c r="L85" i="5"/>
  <c r="W8" i="5"/>
  <c r="H116" i="5"/>
  <c r="I140" i="5"/>
  <c r="O140" i="5" s="1"/>
  <c r="X8" i="5"/>
  <c r="V70" i="5"/>
  <c r="K85" i="5"/>
  <c r="Y8" i="5"/>
  <c r="S119" i="5"/>
  <c r="T51" i="5"/>
  <c r="X51" i="5" s="1"/>
  <c r="W23" i="5"/>
  <c r="Z23" i="5"/>
  <c r="O194" i="5"/>
  <c r="AA23" i="5"/>
  <c r="AB23" i="5" s="1"/>
  <c r="Y23" i="5"/>
  <c r="P194" i="5"/>
  <c r="Q194" i="5" s="1"/>
  <c r="X23" i="5"/>
  <c r="N194" i="5"/>
  <c r="AA151" i="5"/>
  <c r="AB151" i="5" s="1"/>
  <c r="S134" i="5"/>
  <c r="J179" i="5"/>
  <c r="K42" i="5"/>
  <c r="J24" i="5"/>
  <c r="K24" i="5"/>
  <c r="O24" i="5"/>
  <c r="N24" i="5"/>
  <c r="M24" i="5"/>
  <c r="L24" i="5"/>
  <c r="Z197" i="5"/>
  <c r="AA146" i="5"/>
  <c r="AB146" i="5" s="1"/>
  <c r="J166" i="5"/>
  <c r="Z161" i="5"/>
  <c r="J69" i="5"/>
  <c r="N166" i="5"/>
  <c r="J70" i="5"/>
  <c r="L44" i="5"/>
  <c r="J190" i="5"/>
  <c r="H35" i="5"/>
  <c r="O68" i="5"/>
  <c r="Z110" i="5"/>
  <c r="Y157" i="5"/>
  <c r="J68" i="5"/>
  <c r="S49" i="5"/>
  <c r="I27" i="5"/>
  <c r="M27" i="5" s="1"/>
  <c r="Y150" i="5"/>
  <c r="K179" i="5"/>
  <c r="W157" i="5"/>
  <c r="U23" i="5"/>
  <c r="P179" i="5"/>
  <c r="Q179" i="5" s="1"/>
  <c r="I97" i="5"/>
  <c r="O97" i="5" s="1"/>
  <c r="V119" i="5"/>
  <c r="Y146" i="5"/>
  <c r="L190" i="5"/>
  <c r="V146" i="5"/>
  <c r="P190" i="5"/>
  <c r="Q190" i="5" s="1"/>
  <c r="M85" i="5"/>
  <c r="H83" i="5"/>
  <c r="Z150" i="5"/>
  <c r="L179" i="5"/>
  <c r="Z119" i="5"/>
  <c r="N42" i="5"/>
  <c r="T14" i="5"/>
  <c r="U14" i="5" s="1"/>
  <c r="O190" i="5"/>
  <c r="L42" i="5"/>
  <c r="N85" i="5"/>
  <c r="N190" i="5"/>
  <c r="P44" i="5"/>
  <c r="Q44" i="5" s="1"/>
  <c r="X66" i="5"/>
  <c r="I6" i="5"/>
  <c r="J13" i="5"/>
  <c r="H13" i="5"/>
  <c r="W166" i="5"/>
  <c r="I118" i="5"/>
  <c r="J40" i="5"/>
  <c r="AA166" i="5"/>
  <c r="AB166" i="5" s="1"/>
  <c r="U166" i="5"/>
  <c r="U22" i="5"/>
  <c r="X138" i="5"/>
  <c r="P33" i="5"/>
  <c r="Q33" i="5" s="1"/>
  <c r="K110" i="5"/>
  <c r="Y166" i="5"/>
  <c r="V166" i="5"/>
  <c r="J177" i="5"/>
  <c r="O16" i="5"/>
  <c r="AA3" i="5"/>
  <c r="AB3" i="5" s="1"/>
  <c r="T158" i="5"/>
  <c r="J42" i="5"/>
  <c r="Z151" i="5"/>
  <c r="L87" i="5"/>
  <c r="K175" i="5"/>
  <c r="Z88" i="5"/>
  <c r="Y138" i="5"/>
  <c r="U151" i="5"/>
  <c r="Y92" i="5"/>
  <c r="V3" i="5"/>
  <c r="N2" i="5"/>
  <c r="P175" i="5"/>
  <c r="Q175" i="5" s="1"/>
  <c r="P16" i="5"/>
  <c r="Q16" i="5" s="1"/>
  <c r="L16" i="5"/>
  <c r="N76" i="5"/>
  <c r="X100" i="5"/>
  <c r="Y32" i="5"/>
  <c r="X193" i="5"/>
  <c r="J41" i="5"/>
  <c r="X22" i="5"/>
  <c r="M175" i="5"/>
  <c r="K16" i="5"/>
  <c r="Z167" i="5"/>
  <c r="W71" i="5"/>
  <c r="O86" i="5"/>
  <c r="J2" i="5"/>
  <c r="K86" i="5"/>
  <c r="O2" i="5"/>
  <c r="Z193" i="5"/>
  <c r="T126" i="5"/>
  <c r="P2" i="5"/>
  <c r="Q2" i="5" s="1"/>
  <c r="K177" i="5"/>
  <c r="Y100" i="5"/>
  <c r="L111" i="5"/>
  <c r="W32" i="5"/>
  <c r="O110" i="5"/>
  <c r="U100" i="5"/>
  <c r="S88" i="5"/>
  <c r="I189" i="5"/>
  <c r="V71" i="5"/>
  <c r="L86" i="5"/>
  <c r="W100" i="5"/>
  <c r="U110" i="5"/>
  <c r="Y110" i="5"/>
  <c r="X110" i="5"/>
  <c r="K111" i="5"/>
  <c r="AA167" i="5"/>
  <c r="AB167" i="5" s="1"/>
  <c r="Y167" i="5"/>
  <c r="K40" i="5"/>
  <c r="I151" i="5"/>
  <c r="U32" i="5"/>
  <c r="X71" i="5"/>
  <c r="Y66" i="5"/>
  <c r="M33" i="5"/>
  <c r="J174" i="5"/>
  <c r="AA100" i="5"/>
  <c r="AB100" i="5" s="1"/>
  <c r="Z100" i="5"/>
  <c r="W110" i="5"/>
  <c r="AA110" i="5"/>
  <c r="AB110" i="5" s="1"/>
  <c r="L194" i="5"/>
  <c r="O40" i="5"/>
  <c r="AA138" i="5"/>
  <c r="AB138" i="5" s="1"/>
  <c r="M177" i="5"/>
  <c r="Y169" i="5"/>
  <c r="N177" i="5"/>
  <c r="Z138" i="5"/>
  <c r="W193" i="5"/>
  <c r="O179" i="5"/>
  <c r="J194" i="5"/>
  <c r="O33" i="5"/>
  <c r="M86" i="5"/>
  <c r="W167" i="5"/>
  <c r="L110" i="5"/>
  <c r="V66" i="5"/>
  <c r="Y40" i="5"/>
  <c r="T130" i="5"/>
  <c r="X130" i="5" s="1"/>
  <c r="V138" i="5"/>
  <c r="U138" i="5"/>
  <c r="V19" i="5"/>
  <c r="AA19" i="5"/>
  <c r="AB19" i="5" s="1"/>
  <c r="AA92" i="5"/>
  <c r="AB92" i="5" s="1"/>
  <c r="Z86" i="5"/>
  <c r="Y151" i="5"/>
  <c r="AA86" i="5"/>
  <c r="AB86" i="5" s="1"/>
  <c r="AA118" i="5"/>
  <c r="AB118" i="5" s="1"/>
  <c r="M87" i="5"/>
  <c r="U86" i="5"/>
  <c r="X86" i="5"/>
  <c r="U193" i="5"/>
  <c r="J92" i="5"/>
  <c r="AA193" i="5"/>
  <c r="AB193" i="5" s="1"/>
  <c r="J33" i="5"/>
  <c r="J199" i="5"/>
  <c r="P92" i="5"/>
  <c r="Q92" i="5" s="1"/>
  <c r="K159" i="5"/>
  <c r="V92" i="5"/>
  <c r="Z55" i="5"/>
  <c r="W55" i="5"/>
  <c r="W19" i="5"/>
  <c r="X55" i="5"/>
  <c r="L184" i="5"/>
  <c r="K41" i="5"/>
  <c r="Z19" i="5"/>
  <c r="L41" i="5"/>
  <c r="H184" i="5"/>
  <c r="P110" i="5"/>
  <c r="Q110" i="5" s="1"/>
  <c r="O76" i="5"/>
  <c r="U157" i="5"/>
  <c r="O184" i="5"/>
  <c r="X146" i="5"/>
  <c r="K76" i="5"/>
  <c r="X151" i="5"/>
  <c r="X118" i="5"/>
  <c r="U55" i="5"/>
  <c r="K194" i="5"/>
  <c r="J167" i="5"/>
  <c r="P76" i="5"/>
  <c r="Q76" i="5" s="1"/>
  <c r="M199" i="5"/>
  <c r="W66" i="5"/>
  <c r="J110" i="5"/>
  <c r="L2" i="5"/>
  <c r="Z92" i="5"/>
  <c r="P167" i="5"/>
  <c r="Q167" i="5" s="1"/>
  <c r="L33" i="5"/>
  <c r="V151" i="5"/>
  <c r="U71" i="5"/>
  <c r="AA71" i="5"/>
  <c r="AB71" i="5" s="1"/>
  <c r="U92" i="5"/>
  <c r="I133" i="5"/>
  <c r="P42" i="5"/>
  <c r="Q42" i="5" s="1"/>
  <c r="T124" i="5"/>
  <c r="N110" i="5"/>
  <c r="X92" i="5"/>
  <c r="K184" i="5"/>
  <c r="M2" i="5"/>
  <c r="K33" i="5"/>
  <c r="AA40" i="5"/>
  <c r="AB40" i="5" s="1"/>
  <c r="N199" i="5"/>
  <c r="Z13" i="5"/>
  <c r="Y67" i="5"/>
  <c r="N92" i="5"/>
  <c r="O103" i="5"/>
  <c r="K13" i="5"/>
  <c r="H113" i="5"/>
  <c r="S66" i="5"/>
  <c r="V40" i="5"/>
  <c r="P69" i="5"/>
  <c r="Q69" i="5" s="1"/>
  <c r="N167" i="5"/>
  <c r="O174" i="5"/>
  <c r="X67" i="5"/>
  <c r="V91" i="5"/>
  <c r="V67" i="5"/>
  <c r="M70" i="5"/>
  <c r="U67" i="5"/>
  <c r="M41" i="5"/>
  <c r="O41" i="5"/>
  <c r="T44" i="5"/>
  <c r="W40" i="5"/>
  <c r="Z40" i="5"/>
  <c r="AA32" i="5"/>
  <c r="AB32" i="5" s="1"/>
  <c r="T46" i="5"/>
  <c r="AA46" i="5" s="1"/>
  <c r="O92" i="5"/>
  <c r="N41" i="5"/>
  <c r="K199" i="5"/>
  <c r="X161" i="5"/>
  <c r="Z157" i="5"/>
  <c r="W161" i="5"/>
  <c r="AA161" i="5"/>
  <c r="AB161" i="5" s="1"/>
  <c r="AA67" i="5"/>
  <c r="AB67" i="5" s="1"/>
  <c r="W67" i="5"/>
  <c r="N153" i="5"/>
  <c r="J153" i="5"/>
  <c r="K92" i="5"/>
  <c r="P153" i="5"/>
  <c r="Q153" i="5" s="1"/>
  <c r="U40" i="5"/>
  <c r="K153" i="5"/>
  <c r="O153" i="5"/>
  <c r="H153" i="5"/>
  <c r="M153" i="5"/>
  <c r="Y3" i="5"/>
  <c r="L92" i="5"/>
  <c r="U3" i="5"/>
  <c r="L153" i="5"/>
  <c r="I90" i="5"/>
  <c r="H90" i="5"/>
  <c r="H9" i="5"/>
  <c r="I91" i="5"/>
  <c r="P91" i="5" s="1"/>
  <c r="X3" i="5"/>
  <c r="T103" i="5"/>
  <c r="L177" i="5"/>
  <c r="X70" i="5"/>
  <c r="P177" i="5"/>
  <c r="Q177" i="5" s="1"/>
  <c r="V157" i="5"/>
  <c r="X157" i="5"/>
  <c r="H167" i="5"/>
  <c r="M167" i="5"/>
  <c r="O167" i="5"/>
  <c r="L167" i="5"/>
  <c r="P103" i="5"/>
  <c r="Q103" i="5" s="1"/>
  <c r="N16" i="5"/>
  <c r="M76" i="5"/>
  <c r="L76" i="5"/>
  <c r="M40" i="5"/>
  <c r="N70" i="5"/>
  <c r="S175" i="5"/>
  <c r="Z22" i="5"/>
  <c r="I125" i="5"/>
  <c r="M125" i="5" s="1"/>
  <c r="S65" i="5"/>
  <c r="T163" i="5"/>
  <c r="Z163" i="5" s="1"/>
  <c r="H47" i="5"/>
  <c r="J16" i="5"/>
  <c r="H99" i="5"/>
  <c r="K103" i="5"/>
  <c r="AA70" i="5"/>
  <c r="AB70" i="5" s="1"/>
  <c r="S174" i="5"/>
  <c r="S190" i="5"/>
  <c r="T190" i="5"/>
  <c r="P40" i="5"/>
  <c r="Q40" i="5" s="1"/>
  <c r="L40" i="5"/>
  <c r="S54" i="5"/>
  <c r="AA88" i="5"/>
  <c r="AB88" i="5" s="1"/>
  <c r="AA22" i="5"/>
  <c r="AB22" i="5" s="1"/>
  <c r="V18" i="5"/>
  <c r="Y22" i="5"/>
  <c r="L70" i="5"/>
  <c r="U167" i="5"/>
  <c r="V167" i="5"/>
  <c r="O199" i="5"/>
  <c r="L199" i="5"/>
  <c r="U13" i="5"/>
  <c r="W13" i="5"/>
  <c r="Y183" i="5"/>
  <c r="U183" i="5"/>
  <c r="M174" i="5"/>
  <c r="N174" i="5"/>
  <c r="L174" i="5"/>
  <c r="N47" i="5"/>
  <c r="H89" i="5"/>
  <c r="K174" i="5"/>
  <c r="N66" i="5"/>
  <c r="K66" i="5"/>
  <c r="U66" i="5"/>
  <c r="AA66" i="5"/>
  <c r="AB66" i="5" s="1"/>
  <c r="Z18" i="5"/>
  <c r="U18" i="5"/>
  <c r="Y18" i="5"/>
  <c r="T39" i="5"/>
  <c r="X18" i="5"/>
  <c r="W18" i="5"/>
  <c r="Y91" i="5"/>
  <c r="U91" i="5"/>
  <c r="X91" i="5"/>
  <c r="X156" i="5"/>
  <c r="V156" i="5"/>
  <c r="Y156" i="5"/>
  <c r="AA156" i="5"/>
  <c r="AB156" i="5" s="1"/>
  <c r="W156" i="5"/>
  <c r="Z156" i="5"/>
  <c r="U156" i="5"/>
  <c r="H150" i="5"/>
  <c r="I150" i="5"/>
  <c r="N13" i="5"/>
  <c r="M13" i="5"/>
  <c r="L13" i="5"/>
  <c r="P13" i="5"/>
  <c r="Q13" i="5" s="1"/>
  <c r="N68" i="5"/>
  <c r="Y119" i="5"/>
  <c r="W119" i="5"/>
  <c r="I3" i="5"/>
  <c r="H3" i="5"/>
  <c r="I155" i="5"/>
  <c r="H155" i="5"/>
  <c r="U141" i="5"/>
  <c r="Y141" i="5"/>
  <c r="Z141" i="5"/>
  <c r="V141" i="5"/>
  <c r="W141" i="5"/>
  <c r="AA141" i="5"/>
  <c r="AB141" i="5" s="1"/>
  <c r="X141" i="5"/>
  <c r="K68" i="5"/>
  <c r="S77" i="5"/>
  <c r="T77" i="5"/>
  <c r="AA77" i="5" s="1"/>
  <c r="Y19" i="5"/>
  <c r="X19" i="5"/>
  <c r="W150" i="5"/>
  <c r="AA150" i="5"/>
  <c r="AB150" i="5" s="1"/>
  <c r="U150" i="5"/>
  <c r="X150" i="5"/>
  <c r="H50" i="5"/>
  <c r="I50" i="5"/>
  <c r="S173" i="5"/>
  <c r="T173" i="5"/>
  <c r="Y73" i="5"/>
  <c r="X73" i="5"/>
  <c r="Z73" i="5"/>
  <c r="AA73" i="5"/>
  <c r="AB73" i="5" s="1"/>
  <c r="U73" i="5"/>
  <c r="W73" i="5"/>
  <c r="V73" i="5"/>
  <c r="L68" i="5"/>
  <c r="T194" i="5"/>
  <c r="Y194" i="5" s="1"/>
  <c r="I187" i="5"/>
  <c r="H187" i="5"/>
  <c r="Z180" i="5"/>
  <c r="W180" i="5"/>
  <c r="U180" i="5"/>
  <c r="Y180" i="5"/>
  <c r="V180" i="5"/>
  <c r="AA180" i="5"/>
  <c r="AB180" i="5" s="1"/>
  <c r="X180" i="5"/>
  <c r="S140" i="5"/>
  <c r="T140" i="5"/>
  <c r="I122" i="5"/>
  <c r="H122" i="5"/>
  <c r="T187" i="5"/>
  <c r="S187" i="5"/>
  <c r="T83" i="5"/>
  <c r="S83" i="5"/>
  <c r="T105" i="5"/>
  <c r="S105" i="5"/>
  <c r="AA171" i="5"/>
  <c r="AB171" i="5" s="1"/>
  <c r="W171" i="5"/>
  <c r="X171" i="5"/>
  <c r="V171" i="5"/>
  <c r="Z171" i="5"/>
  <c r="U171" i="5"/>
  <c r="Y171" i="5"/>
  <c r="H45" i="5"/>
  <c r="I45" i="5"/>
  <c r="I143" i="5"/>
  <c r="H143" i="5"/>
  <c r="S94" i="5"/>
  <c r="T94" i="5"/>
  <c r="Z132" i="5"/>
  <c r="U132" i="5"/>
  <c r="V132" i="5"/>
  <c r="Y132" i="5"/>
  <c r="AA132" i="5"/>
  <c r="AB132" i="5" s="1"/>
  <c r="W132" i="5"/>
  <c r="X132" i="5"/>
  <c r="O78" i="5"/>
  <c r="J78" i="5"/>
  <c r="N78" i="5"/>
  <c r="M78" i="5"/>
  <c r="P78" i="5"/>
  <c r="Q78" i="5" s="1"/>
  <c r="K78" i="5"/>
  <c r="L78" i="5"/>
  <c r="I171" i="5"/>
  <c r="H171" i="5"/>
  <c r="S45" i="5"/>
  <c r="T45" i="5"/>
  <c r="T143" i="5"/>
  <c r="S143" i="5"/>
  <c r="T116" i="5"/>
  <c r="S116" i="5"/>
  <c r="S127" i="5"/>
  <c r="T127" i="5"/>
  <c r="T122" i="5"/>
  <c r="S122" i="5"/>
  <c r="I115" i="5"/>
  <c r="H115" i="5"/>
  <c r="T26" i="5"/>
  <c r="S26" i="5"/>
  <c r="Z160" i="5" s="1"/>
  <c r="I120" i="5"/>
  <c r="H120" i="5"/>
  <c r="Y54" i="5"/>
  <c r="W54" i="5"/>
  <c r="AA54" i="5"/>
  <c r="AB54" i="5" s="1"/>
  <c r="Z54" i="5"/>
  <c r="X54" i="5"/>
  <c r="U54" i="5"/>
  <c r="V54" i="5"/>
  <c r="S30" i="5"/>
  <c r="T30" i="5"/>
  <c r="I11" i="5"/>
  <c r="H11" i="5"/>
  <c r="T21" i="5"/>
  <c r="S21" i="5"/>
  <c r="T142" i="5"/>
  <c r="S142" i="5"/>
  <c r="T117" i="5"/>
  <c r="S117" i="5"/>
  <c r="N64" i="5"/>
  <c r="P64" i="5"/>
  <c r="Q64" i="5" s="1"/>
  <c r="J64" i="5"/>
  <c r="O64" i="5"/>
  <c r="M64" i="5"/>
  <c r="L64" i="5"/>
  <c r="K64" i="5"/>
  <c r="I107" i="5"/>
  <c r="H107" i="5"/>
  <c r="V10" i="5"/>
  <c r="U10" i="5"/>
  <c r="W10" i="5"/>
  <c r="Y10" i="5"/>
  <c r="Z10" i="5"/>
  <c r="X10" i="5"/>
  <c r="AA10" i="5"/>
  <c r="AB10" i="5" s="1"/>
  <c r="H43" i="5"/>
  <c r="I43" i="5"/>
  <c r="I95" i="5"/>
  <c r="H95" i="5"/>
  <c r="H10" i="5"/>
  <c r="K17" i="5" s="1"/>
  <c r="I10" i="5"/>
  <c r="S64" i="5"/>
  <c r="T64" i="5"/>
  <c r="X96" i="5"/>
  <c r="AA96" i="5"/>
  <c r="AB96" i="5" s="1"/>
  <c r="V96" i="5"/>
  <c r="U96" i="5"/>
  <c r="Y96" i="5"/>
  <c r="Z96" i="5"/>
  <c r="W96" i="5"/>
  <c r="I137" i="5"/>
  <c r="H137" i="5"/>
  <c r="T109" i="5"/>
  <c r="S109" i="5"/>
  <c r="K37" i="5"/>
  <c r="P37" i="5"/>
  <c r="Q37" i="5" s="1"/>
  <c r="L37" i="5"/>
  <c r="M37" i="5"/>
  <c r="O37" i="5"/>
  <c r="N37" i="5"/>
  <c r="J37" i="5"/>
  <c r="S93" i="5"/>
  <c r="T93" i="5"/>
  <c r="S80" i="5"/>
  <c r="T80" i="5"/>
  <c r="H136" i="5"/>
  <c r="I136" i="5"/>
  <c r="I72" i="5"/>
  <c r="H72" i="5"/>
  <c r="H96" i="5"/>
  <c r="I96" i="5"/>
  <c r="T37" i="5"/>
  <c r="S37" i="5"/>
  <c r="S78" i="5"/>
  <c r="T78" i="5"/>
  <c r="AA78" i="5" s="1"/>
  <c r="H81" i="5"/>
  <c r="I81" i="5"/>
  <c r="S106" i="5"/>
  <c r="T106" i="5"/>
  <c r="AA49" i="5"/>
  <c r="AB49" i="5" s="1"/>
  <c r="Y49" i="5"/>
  <c r="V49" i="5"/>
  <c r="U49" i="5"/>
  <c r="Z49" i="5"/>
  <c r="W49" i="5"/>
  <c r="X49" i="5"/>
  <c r="X9" i="5"/>
  <c r="AA9" i="5"/>
  <c r="AB9" i="5" s="1"/>
  <c r="U9" i="5"/>
  <c r="W9" i="5"/>
  <c r="Y9" i="5"/>
  <c r="Z9" i="5"/>
  <c r="V9" i="5"/>
  <c r="S63" i="5"/>
  <c r="T63" i="5"/>
  <c r="U63" i="5" s="1"/>
  <c r="K20" i="5"/>
  <c r="I123" i="5"/>
  <c r="H123" i="5"/>
  <c r="H168" i="5"/>
  <c r="I168" i="5"/>
  <c r="X168" i="5"/>
  <c r="V168" i="5"/>
  <c r="AA168" i="5"/>
  <c r="AB168" i="5" s="1"/>
  <c r="U168" i="5"/>
  <c r="W168" i="5"/>
  <c r="Z168" i="5"/>
  <c r="Y168" i="5"/>
  <c r="S108" i="5"/>
  <c r="T108" i="5"/>
  <c r="P77" i="5"/>
  <c r="Q77" i="5" s="1"/>
  <c r="K77" i="5"/>
  <c r="J77" i="5"/>
  <c r="O77" i="5"/>
  <c r="L77" i="5"/>
  <c r="M77" i="5"/>
  <c r="N77" i="5"/>
  <c r="J108" i="5"/>
  <c r="K108" i="5"/>
  <c r="P108" i="5"/>
  <c r="Q108" i="5" s="1"/>
  <c r="O108" i="5"/>
  <c r="L108" i="5"/>
  <c r="N108" i="5"/>
  <c r="M108" i="5"/>
  <c r="O134" i="5"/>
  <c r="K134" i="5"/>
  <c r="J134" i="5"/>
  <c r="N134" i="5"/>
  <c r="L134" i="5"/>
  <c r="P134" i="5"/>
  <c r="Q134" i="5" s="1"/>
  <c r="M134" i="5"/>
  <c r="S53" i="5"/>
  <c r="T53" i="5"/>
  <c r="S7" i="5"/>
  <c r="T7" i="5"/>
  <c r="AA7" i="5" s="1"/>
  <c r="N98" i="5"/>
  <c r="J98" i="5"/>
  <c r="P98" i="5"/>
  <c r="Q98" i="5" s="1"/>
  <c r="L98" i="5"/>
  <c r="K98" i="5"/>
  <c r="O98" i="5"/>
  <c r="M98" i="5"/>
  <c r="T98" i="5"/>
  <c r="S98" i="5"/>
  <c r="I128" i="5"/>
  <c r="H128" i="5"/>
  <c r="Z101" i="5"/>
  <c r="U101" i="5"/>
  <c r="V101" i="5"/>
  <c r="W101" i="5"/>
  <c r="X101" i="5"/>
  <c r="Y101" i="5"/>
  <c r="AA101" i="5"/>
  <c r="AB101" i="5" s="1"/>
  <c r="H101" i="5"/>
  <c r="I101" i="5"/>
  <c r="H84" i="5"/>
  <c r="I84" i="5"/>
  <c r="S34" i="5"/>
  <c r="T34" i="5"/>
  <c r="T5" i="5"/>
  <c r="W5" i="5" s="1"/>
  <c r="S68" i="5"/>
  <c r="T68" i="5"/>
  <c r="S29" i="5"/>
  <c r="T29" i="5"/>
  <c r="AA29" i="5" s="1"/>
  <c r="O127" i="5"/>
  <c r="K127" i="5"/>
  <c r="N127" i="5"/>
  <c r="M127" i="5"/>
  <c r="P127" i="5"/>
  <c r="Q127" i="5" s="1"/>
  <c r="J127" i="5"/>
  <c r="L127" i="5"/>
  <c r="S20" i="5"/>
  <c r="T20" i="5"/>
  <c r="S102" i="5"/>
  <c r="T102" i="5"/>
  <c r="T85" i="5"/>
  <c r="S85" i="5"/>
  <c r="S75" i="5"/>
  <c r="T75" i="5"/>
  <c r="S131" i="5"/>
  <c r="T131" i="5"/>
  <c r="Y69" i="5"/>
  <c r="AA69" i="5"/>
  <c r="AB69" i="5" s="1"/>
  <c r="W69" i="5"/>
  <c r="Z69" i="5"/>
  <c r="X69" i="5"/>
  <c r="U69" i="5"/>
  <c r="V69" i="5"/>
  <c r="O131" i="5"/>
  <c r="M131" i="5"/>
  <c r="K131" i="5"/>
  <c r="J131" i="5"/>
  <c r="P131" i="5"/>
  <c r="Q131" i="5" s="1"/>
  <c r="L131" i="5"/>
  <c r="N131" i="5"/>
  <c r="I59" i="5"/>
  <c r="H59" i="5"/>
  <c r="O159" i="5"/>
  <c r="L159" i="5"/>
  <c r="N159" i="5"/>
  <c r="M159" i="5"/>
  <c r="P159" i="5" s="1"/>
  <c r="L161" i="5"/>
  <c r="M161" i="5"/>
  <c r="P161" i="5" s="1"/>
  <c r="N161" i="5"/>
  <c r="O161" i="5"/>
  <c r="AA4" i="5"/>
  <c r="O176" i="5"/>
  <c r="AA61" i="5"/>
  <c r="AB61" i="5" s="1"/>
  <c r="X61" i="5"/>
  <c r="W61" i="5"/>
  <c r="U61" i="5"/>
  <c r="V61" i="5"/>
  <c r="Y61" i="5"/>
  <c r="L83" i="5"/>
  <c r="N83" i="5"/>
  <c r="M83" i="5"/>
  <c r="O83" i="5"/>
  <c r="J83" i="5"/>
  <c r="K83" i="5"/>
  <c r="K176" i="5"/>
  <c r="J176" i="5"/>
  <c r="M176" i="5"/>
  <c r="N176" i="5"/>
  <c r="L176" i="5"/>
  <c r="J79" i="5"/>
  <c r="N79" i="5"/>
  <c r="M79" i="5"/>
  <c r="O79" i="5"/>
  <c r="K79" i="5"/>
  <c r="L79" i="5"/>
  <c r="Z152" i="5"/>
  <c r="U152" i="5"/>
  <c r="W152" i="5"/>
  <c r="AA152" i="5"/>
  <c r="AB152" i="5" s="1"/>
  <c r="V152" i="5"/>
  <c r="Y152" i="5"/>
  <c r="X152" i="5"/>
  <c r="J54" i="5"/>
  <c r="L54" i="5"/>
  <c r="N54" i="5"/>
  <c r="K54" i="5"/>
  <c r="M54" i="5"/>
  <c r="O54" i="5"/>
  <c r="M62" i="5"/>
  <c r="J62" i="5"/>
  <c r="L62" i="5"/>
  <c r="O62" i="5"/>
  <c r="N62" i="5"/>
  <c r="X139" i="5"/>
  <c r="Z139" i="5"/>
  <c r="W139" i="5"/>
  <c r="Y139" i="5"/>
  <c r="AA139" i="5"/>
  <c r="AB139" i="5" s="1"/>
  <c r="V139" i="5"/>
  <c r="U139" i="5"/>
  <c r="N20" i="5"/>
  <c r="L20" i="5"/>
  <c r="M20" i="5"/>
  <c r="O20" i="5"/>
  <c r="L193" i="5"/>
  <c r="P193" i="5"/>
  <c r="Q193" i="5" s="1"/>
  <c r="J193" i="5"/>
  <c r="N193" i="5"/>
  <c r="K193" i="5"/>
  <c r="M193" i="5"/>
  <c r="O193" i="5"/>
  <c r="W38" i="5"/>
  <c r="Y2" i="5"/>
  <c r="W2" i="5"/>
  <c r="Z2" i="5"/>
  <c r="V2" i="5"/>
  <c r="AA2" i="5"/>
  <c r="AB2" i="5" s="1"/>
  <c r="U2" i="5"/>
  <c r="X2" i="5"/>
  <c r="Z38" i="5"/>
  <c r="AA38" i="5" s="1"/>
  <c r="AB38" i="5" s="1"/>
  <c r="M12" i="5"/>
  <c r="O12" i="5"/>
  <c r="O60" i="5"/>
  <c r="L12" i="5"/>
  <c r="K12" i="5"/>
  <c r="N12" i="5"/>
  <c r="L135" i="5"/>
  <c r="N135" i="5"/>
  <c r="P135" i="5"/>
  <c r="Q135" i="5" s="1"/>
  <c r="J135" i="5"/>
  <c r="M135" i="5"/>
  <c r="K135" i="5"/>
  <c r="O135" i="5"/>
  <c r="K28" i="5"/>
  <c r="M28" i="5"/>
  <c r="J28" i="5"/>
  <c r="L28" i="5"/>
  <c r="O28" i="5"/>
  <c r="N28" i="5"/>
  <c r="P28" i="5"/>
  <c r="Q28" i="5" s="1"/>
  <c r="X38" i="5"/>
  <c r="U38" i="5"/>
  <c r="V38" i="5"/>
  <c r="O183" i="5"/>
  <c r="N183" i="5"/>
  <c r="L183" i="5"/>
  <c r="M183" i="5"/>
  <c r="J183" i="5"/>
  <c r="K183" i="5"/>
  <c r="P183" i="5"/>
  <c r="Q183" i="5" s="1"/>
  <c r="N60" i="5"/>
  <c r="M60" i="5"/>
  <c r="O197" i="5"/>
  <c r="P197" i="5"/>
  <c r="Q197" i="5" s="1"/>
  <c r="J197" i="5"/>
  <c r="L197" i="5"/>
  <c r="N197" i="5"/>
  <c r="M197" i="5"/>
  <c r="K197" i="5"/>
  <c r="M9" i="5"/>
  <c r="K9" i="5"/>
  <c r="O9" i="5"/>
  <c r="J9" i="5"/>
  <c r="N9" i="5"/>
  <c r="V185" i="5"/>
  <c r="U185" i="5"/>
  <c r="Y185" i="5"/>
  <c r="W185" i="5"/>
  <c r="AA185" i="5"/>
  <c r="AB185" i="5" s="1"/>
  <c r="X185" i="5"/>
  <c r="Z185" i="5"/>
  <c r="M35" i="5"/>
  <c r="L35" i="5"/>
  <c r="J35" i="5"/>
  <c r="O35" i="5"/>
  <c r="K35" i="5"/>
  <c r="P35" i="5"/>
  <c r="Q35" i="5" s="1"/>
  <c r="N35" i="5"/>
  <c r="AA192" i="5"/>
  <c r="AB192" i="5" s="1"/>
  <c r="X192" i="5"/>
  <c r="Z192" i="5"/>
  <c r="U192" i="5"/>
  <c r="W192" i="5"/>
  <c r="Y192" i="5"/>
  <c r="V192" i="5"/>
  <c r="Z177" i="5"/>
  <c r="Y177" i="5"/>
  <c r="X177" i="5"/>
  <c r="W177" i="5"/>
  <c r="AA177" i="5"/>
  <c r="AB177" i="5" s="1"/>
  <c r="V177" i="5"/>
  <c r="U177" i="5"/>
  <c r="M141" i="5"/>
  <c r="L141" i="5"/>
  <c r="J141" i="5"/>
  <c r="P141" i="5"/>
  <c r="Q141" i="5" s="1"/>
  <c r="N141" i="5"/>
  <c r="O141" i="5"/>
  <c r="K141" i="5"/>
  <c r="P172" i="5"/>
  <c r="Q172" i="5" s="1"/>
  <c r="N172" i="5"/>
  <c r="L172" i="5"/>
  <c r="K172" i="5"/>
  <c r="O172" i="5"/>
  <c r="J172" i="5"/>
  <c r="M172" i="5"/>
  <c r="W162" i="5"/>
  <c r="Y162" i="5"/>
  <c r="AA162" i="5"/>
  <c r="AB162" i="5" s="1"/>
  <c r="V162" i="5"/>
  <c r="Z162" i="5"/>
  <c r="X162" i="5"/>
  <c r="U162" i="5"/>
  <c r="M196" i="5"/>
  <c r="N196" i="5"/>
  <c r="J196" i="5"/>
  <c r="K196" i="5"/>
  <c r="L196" i="5"/>
  <c r="O196" i="5"/>
  <c r="P196" i="5"/>
  <c r="Q196" i="5" s="1"/>
  <c r="J200" i="5"/>
  <c r="L200" i="5"/>
  <c r="N200" i="5"/>
  <c r="M200" i="5"/>
  <c r="K200" i="5"/>
  <c r="O200" i="5"/>
  <c r="P200" i="5"/>
  <c r="Q200" i="5" s="1"/>
  <c r="K156" i="5"/>
  <c r="P156" i="5"/>
  <c r="Q156" i="5" s="1"/>
  <c r="O156" i="5"/>
  <c r="N156" i="5"/>
  <c r="J156" i="5"/>
  <c r="L156" i="5"/>
  <c r="M156" i="5"/>
  <c r="J67" i="5"/>
  <c r="K67" i="5"/>
  <c r="N67" i="5"/>
  <c r="M67" i="5"/>
  <c r="L67" i="5"/>
  <c r="O67" i="5"/>
  <c r="P67" i="5"/>
  <c r="Q67" i="5" s="1"/>
  <c r="L74" i="5"/>
  <c r="P74" i="5"/>
  <c r="Q74" i="5" s="1"/>
  <c r="M74" i="5"/>
  <c r="K74" i="5"/>
  <c r="N74" i="5"/>
  <c r="J74" i="5"/>
  <c r="O74" i="5"/>
  <c r="AA129" i="5"/>
  <c r="AB129" i="5" s="1"/>
  <c r="W129" i="5"/>
  <c r="Y129" i="5"/>
  <c r="X129" i="5"/>
  <c r="U129" i="5"/>
  <c r="Z129" i="5"/>
  <c r="V129" i="5"/>
  <c r="Y42" i="5"/>
  <c r="W42" i="5"/>
  <c r="AA42" i="5"/>
  <c r="AB42" i="5" s="1"/>
  <c r="U42" i="5"/>
  <c r="X42" i="5"/>
  <c r="V42" i="5"/>
  <c r="Z42" i="5"/>
  <c r="K52" i="5"/>
  <c r="O52" i="5"/>
  <c r="L52" i="5"/>
  <c r="P52" i="5"/>
  <c r="Q52" i="5" s="1"/>
  <c r="Z134" i="5"/>
  <c r="V134" i="5"/>
  <c r="AA134" i="5"/>
  <c r="AB134" i="5" s="1"/>
  <c r="U134" i="5"/>
  <c r="X134" i="5"/>
  <c r="Y134" i="5"/>
  <c r="W134" i="5"/>
  <c r="AA65" i="5"/>
  <c r="AB65" i="5" s="1"/>
  <c r="Z65" i="5"/>
  <c r="U65" i="5"/>
  <c r="X65" i="5"/>
  <c r="W65" i="5"/>
  <c r="K116" i="5"/>
  <c r="N116" i="5"/>
  <c r="M116" i="5"/>
  <c r="J116" i="5"/>
  <c r="Z165" i="5"/>
  <c r="X165" i="5"/>
  <c r="U165" i="5"/>
  <c r="W165" i="5"/>
  <c r="V165" i="5"/>
  <c r="Y165" i="5"/>
  <c r="AA165" i="5"/>
  <c r="AB165" i="5" s="1"/>
  <c r="J55" i="5"/>
  <c r="K55" i="5"/>
  <c r="O55" i="5"/>
  <c r="M55" i="5"/>
  <c r="L55" i="5"/>
  <c r="N55" i="5"/>
  <c r="P55" i="5"/>
  <c r="Q55" i="5" s="1"/>
  <c r="U58" i="5"/>
  <c r="Z58" i="5"/>
  <c r="W58" i="5"/>
  <c r="V58" i="5"/>
  <c r="X58" i="5"/>
  <c r="Y58" i="5"/>
  <c r="AA58" i="5"/>
  <c r="AB58" i="5" s="1"/>
  <c r="O116" i="5"/>
  <c r="L116" i="5"/>
  <c r="P116" i="5"/>
  <c r="Q116" i="5" s="1"/>
  <c r="Y65" i="5"/>
  <c r="V65" i="5"/>
  <c r="J52" i="5"/>
  <c r="N52" i="5"/>
  <c r="M52" i="5"/>
  <c r="M31" i="5"/>
  <c r="N31" i="5"/>
  <c r="U179" i="5"/>
  <c r="AA179" i="5"/>
  <c r="AB179" i="5" s="1"/>
  <c r="V179" i="5"/>
  <c r="Y179" i="5"/>
  <c r="Z179" i="5"/>
  <c r="X179" i="5"/>
  <c r="W179" i="5"/>
  <c r="J31" i="5"/>
  <c r="O31" i="5"/>
  <c r="L31" i="5"/>
  <c r="P31" i="5"/>
  <c r="Q31" i="5" s="1"/>
  <c r="Y12" i="5"/>
  <c r="W12" i="5"/>
  <c r="V12" i="5"/>
  <c r="U12" i="5"/>
  <c r="X12" i="5"/>
  <c r="Z12" i="5"/>
  <c r="AA12" i="5"/>
  <c r="AB12" i="5" s="1"/>
  <c r="W176" i="5"/>
  <c r="AA176" i="5"/>
  <c r="AB176" i="5" s="1"/>
  <c r="X176" i="5"/>
  <c r="U176" i="5"/>
  <c r="Y176" i="5"/>
  <c r="V176" i="5"/>
  <c r="Z176" i="5"/>
  <c r="Y181" i="5"/>
  <c r="Z181" i="5"/>
  <c r="X181" i="5"/>
  <c r="V181" i="5"/>
  <c r="W181" i="5"/>
  <c r="AA181" i="5"/>
  <c r="AB181" i="5" s="1"/>
  <c r="U181" i="5"/>
  <c r="N15" i="5"/>
  <c r="K15" i="5"/>
  <c r="O15" i="5"/>
  <c r="P15" i="5"/>
  <c r="Q15" i="5" s="1"/>
  <c r="M15" i="5"/>
  <c r="J15" i="5"/>
  <c r="L15" i="5"/>
  <c r="N188" i="5"/>
  <c r="K188" i="5"/>
  <c r="L188" i="5"/>
  <c r="J188" i="5"/>
  <c r="M188" i="5"/>
  <c r="P188" i="5"/>
  <c r="Q188" i="5" s="1"/>
  <c r="O188" i="5"/>
  <c r="M147" i="5"/>
  <c r="L147" i="5"/>
  <c r="K147" i="5"/>
  <c r="J147" i="5"/>
  <c r="N147" i="5"/>
  <c r="P147" i="5"/>
  <c r="Q147" i="5" s="1"/>
  <c r="O147" i="5"/>
  <c r="J60" i="5"/>
  <c r="K60" i="5"/>
  <c r="O148" i="5"/>
  <c r="P148" i="5"/>
  <c r="Q148" i="5" s="1"/>
  <c r="J148" i="5"/>
  <c r="K148" i="5"/>
  <c r="N148" i="5"/>
  <c r="L148" i="5"/>
  <c r="M148" i="5"/>
  <c r="L48" i="5"/>
  <c r="K48" i="5"/>
  <c r="J48" i="5"/>
  <c r="N48" i="5"/>
  <c r="M48" i="5"/>
  <c r="O48" i="5"/>
  <c r="P181" i="5"/>
  <c r="Q181" i="5" s="1"/>
  <c r="J181" i="5"/>
  <c r="K181" i="5"/>
  <c r="M181" i="5"/>
  <c r="L181" i="5"/>
  <c r="N181" i="5"/>
  <c r="O181" i="5"/>
  <c r="P56" i="5"/>
  <c r="Q56" i="5" s="1"/>
  <c r="J56" i="5"/>
  <c r="O56" i="5"/>
  <c r="L56" i="5"/>
  <c r="N56" i="5"/>
  <c r="M56" i="5"/>
  <c r="K56" i="5"/>
  <c r="Y112" i="5"/>
  <c r="V112" i="5"/>
  <c r="W112" i="5"/>
  <c r="U112" i="5"/>
  <c r="X112" i="5"/>
  <c r="AA112" i="5"/>
  <c r="AB112" i="5" s="1"/>
  <c r="Z112" i="5"/>
  <c r="K121" i="5"/>
  <c r="N121" i="5"/>
  <c r="J121" i="5"/>
  <c r="L121" i="5"/>
  <c r="P121" i="5"/>
  <c r="Q121" i="5" s="1"/>
  <c r="O121" i="5"/>
  <c r="M121" i="5"/>
  <c r="AA164" i="5"/>
  <c r="AB164" i="5" s="1"/>
  <c r="W164" i="5"/>
  <c r="V164" i="5"/>
  <c r="Z164" i="5"/>
  <c r="U164" i="5"/>
  <c r="X164" i="5"/>
  <c r="Y164" i="5"/>
  <c r="X182" i="5"/>
  <c r="W182" i="5"/>
  <c r="V182" i="5"/>
  <c r="Y182" i="5"/>
  <c r="Z182" i="5"/>
  <c r="U182" i="5"/>
  <c r="AA182" i="5"/>
  <c r="AB182" i="5" s="1"/>
  <c r="Y25" i="5"/>
  <c r="Z25" i="5"/>
  <c r="X25" i="5"/>
  <c r="U25" i="5"/>
  <c r="V25" i="5"/>
  <c r="AA25" i="5"/>
  <c r="AB25" i="5" s="1"/>
  <c r="W25" i="5"/>
  <c r="U178" i="5"/>
  <c r="AA178" i="5"/>
  <c r="AB178" i="5" s="1"/>
  <c r="X178" i="5"/>
  <c r="V178" i="5"/>
  <c r="W178" i="5"/>
  <c r="Z178" i="5"/>
  <c r="Y178" i="5"/>
  <c r="X201" i="5"/>
  <c r="U201" i="5"/>
  <c r="Y201" i="5"/>
  <c r="AA201" i="5"/>
  <c r="AB201" i="5" s="1"/>
  <c r="V201" i="5"/>
  <c r="Z201" i="5"/>
  <c r="W201" i="5"/>
  <c r="AA48" i="5"/>
  <c r="AB48" i="5" s="1"/>
  <c r="V48" i="5"/>
  <c r="W48" i="5"/>
  <c r="U48" i="5"/>
  <c r="Y48" i="5"/>
  <c r="X48" i="5"/>
  <c r="Z48" i="5"/>
  <c r="U149" i="5"/>
  <c r="W149" i="5"/>
  <c r="V149" i="5"/>
  <c r="AA149" i="5"/>
  <c r="AB149" i="5" s="1"/>
  <c r="Y149" i="5"/>
  <c r="X149" i="5"/>
  <c r="Z149" i="5"/>
  <c r="Z154" i="5"/>
  <c r="AA154" i="5"/>
  <c r="AB154" i="5" s="1"/>
  <c r="V154" i="5"/>
  <c r="U154" i="5"/>
  <c r="Y154" i="5"/>
  <c r="W154" i="5"/>
  <c r="X154" i="5"/>
  <c r="K112" i="5"/>
  <c r="N112" i="5"/>
  <c r="L112" i="5"/>
  <c r="P112" i="5"/>
  <c r="Q112" i="5" s="1"/>
  <c r="O112" i="5"/>
  <c r="J112" i="5"/>
  <c r="M112" i="5"/>
  <c r="W57" i="5"/>
  <c r="U57" i="5"/>
  <c r="Z57" i="5"/>
  <c r="X57" i="5"/>
  <c r="V57" i="5"/>
  <c r="AA57" i="5"/>
  <c r="AB57" i="5" s="1"/>
  <c r="Y57" i="5"/>
  <c r="X148" i="5"/>
  <c r="U148" i="5"/>
  <c r="Y148" i="5"/>
  <c r="AA148" i="5"/>
  <c r="AB148" i="5" s="1"/>
  <c r="W148" i="5"/>
  <c r="V148" i="5"/>
  <c r="Z148" i="5"/>
  <c r="V147" i="5"/>
  <c r="U147" i="5"/>
  <c r="AA147" i="5"/>
  <c r="AB147" i="5" s="1"/>
  <c r="Z147" i="5"/>
  <c r="X147" i="5"/>
  <c r="Y147" i="5"/>
  <c r="W147" i="5"/>
  <c r="O132" i="5"/>
  <c r="K132" i="5"/>
  <c r="J132" i="5"/>
  <c r="L132" i="5"/>
  <c r="N132" i="5"/>
  <c r="P132" i="5"/>
  <c r="Q132" i="5" s="1"/>
  <c r="M132" i="5"/>
  <c r="V15" i="5"/>
  <c r="X15" i="5"/>
  <c r="Y15" i="5"/>
  <c r="W15" i="5"/>
  <c r="U15" i="5"/>
  <c r="AA15" i="5"/>
  <c r="AB15" i="5" s="1"/>
  <c r="Z15" i="5"/>
  <c r="V36" i="5"/>
  <c r="Z36" i="5"/>
  <c r="U36" i="5"/>
  <c r="AA36" i="5"/>
  <c r="AB36" i="5" s="1"/>
  <c r="X36" i="5"/>
  <c r="Y36" i="5"/>
  <c r="W36" i="5"/>
  <c r="O195" i="5"/>
  <c r="J195" i="5"/>
  <c r="P195" i="5"/>
  <c r="Q195" i="5" s="1"/>
  <c r="N195" i="5"/>
  <c r="M195" i="5"/>
  <c r="K195" i="5"/>
  <c r="L195" i="5"/>
  <c r="P182" i="5"/>
  <c r="Q182" i="5" s="1"/>
  <c r="M182" i="5"/>
  <c r="L182" i="5"/>
  <c r="J182" i="5"/>
  <c r="O182" i="5"/>
  <c r="N182" i="5"/>
  <c r="K182" i="5"/>
  <c r="V145" i="5"/>
  <c r="Y145" i="5"/>
  <c r="Z145" i="5"/>
  <c r="U145" i="5"/>
  <c r="AA145" i="5"/>
  <c r="AB145" i="5" s="1"/>
  <c r="X145" i="5"/>
  <c r="W145" i="5"/>
  <c r="N114" i="5"/>
  <c r="O114" i="5"/>
  <c r="L114" i="5"/>
  <c r="K114" i="5"/>
  <c r="P114" i="5"/>
  <c r="Q114" i="5" s="1"/>
  <c r="M114" i="5"/>
  <c r="J114" i="5"/>
  <c r="L36" i="5"/>
  <c r="J36" i="5"/>
  <c r="N36" i="5"/>
  <c r="K36" i="5"/>
  <c r="O36" i="5"/>
  <c r="P36" i="5"/>
  <c r="Q36" i="5" s="1"/>
  <c r="M36" i="5"/>
  <c r="AA121" i="5"/>
  <c r="AB121" i="5" s="1"/>
  <c r="Y121" i="5"/>
  <c r="W121" i="5"/>
  <c r="Z121" i="5"/>
  <c r="V121" i="5"/>
  <c r="X121" i="5"/>
  <c r="U121" i="5"/>
  <c r="V195" i="5"/>
  <c r="X195" i="5"/>
  <c r="U195" i="5"/>
  <c r="Y195" i="5"/>
  <c r="AA195" i="5"/>
  <c r="AB195" i="5" s="1"/>
  <c r="Z195" i="5"/>
  <c r="W195" i="5"/>
  <c r="U60" i="5"/>
  <c r="AA60" i="5"/>
  <c r="AB60" i="5" s="1"/>
  <c r="Y60" i="5"/>
  <c r="Z60" i="5"/>
  <c r="V60" i="5"/>
  <c r="W60" i="5"/>
  <c r="X60" i="5"/>
  <c r="W104" i="5"/>
  <c r="X104" i="5"/>
  <c r="V104" i="5"/>
  <c r="U104" i="5"/>
  <c r="AA104" i="5"/>
  <c r="AB104" i="5" s="1"/>
  <c r="Z104" i="5"/>
  <c r="Y104" i="5"/>
  <c r="O17" i="5"/>
  <c r="Z186" i="5"/>
  <c r="AA186" i="5"/>
  <c r="AB186" i="5" s="1"/>
  <c r="U186" i="5"/>
  <c r="V186" i="5"/>
  <c r="W186" i="5"/>
  <c r="Y186" i="5"/>
  <c r="X186" i="5"/>
  <c r="N186" i="5"/>
  <c r="O186" i="5"/>
  <c r="K186" i="5"/>
  <c r="P186" i="5"/>
  <c r="Q186" i="5" s="1"/>
  <c r="J186" i="5"/>
  <c r="M186" i="5"/>
  <c r="L186" i="5"/>
  <c r="K160" i="5"/>
  <c r="N160" i="5"/>
  <c r="P160" i="5"/>
  <c r="Q160" i="5" s="1"/>
  <c r="M160" i="5"/>
  <c r="O160" i="5"/>
  <c r="L160" i="5"/>
  <c r="J160" i="5"/>
  <c r="K164" i="5"/>
  <c r="P164" i="5"/>
  <c r="Q164" i="5" s="1"/>
  <c r="L164" i="5"/>
  <c r="O164" i="5"/>
  <c r="N164" i="5"/>
  <c r="J164" i="5"/>
  <c r="M164" i="5"/>
  <c r="J145" i="5"/>
  <c r="K145" i="5"/>
  <c r="N145" i="5"/>
  <c r="L145" i="5"/>
  <c r="P145" i="5"/>
  <c r="Q145" i="5" s="1"/>
  <c r="M145" i="5"/>
  <c r="O145" i="5"/>
  <c r="M170" i="5"/>
  <c r="N170" i="5"/>
  <c r="J170" i="5"/>
  <c r="O170" i="5"/>
  <c r="L170" i="5"/>
  <c r="P170" i="5"/>
  <c r="Q170" i="5" s="1"/>
  <c r="K170" i="5"/>
  <c r="L71" i="5"/>
  <c r="J71" i="5"/>
  <c r="K71" i="5"/>
  <c r="P71" i="5"/>
  <c r="Q71" i="5" s="1"/>
  <c r="N71" i="5"/>
  <c r="O71" i="5"/>
  <c r="M71" i="5"/>
  <c r="M191" i="5"/>
  <c r="L191" i="5"/>
  <c r="K191" i="5"/>
  <c r="J191" i="5"/>
  <c r="P191" i="5"/>
  <c r="Q191" i="5" s="1"/>
  <c r="O191" i="5"/>
  <c r="N191" i="5"/>
  <c r="N138" i="5"/>
  <c r="P138" i="5"/>
  <c r="Q138" i="5" s="1"/>
  <c r="M138" i="5"/>
  <c r="L138" i="5"/>
  <c r="K138" i="5"/>
  <c r="J138" i="5"/>
  <c r="O138" i="5"/>
  <c r="Y33" i="5"/>
  <c r="X33" i="5"/>
  <c r="U33" i="5"/>
  <c r="W33" i="5"/>
  <c r="Z33" i="5"/>
  <c r="V33" i="5"/>
  <c r="AA33" i="5"/>
  <c r="AB33" i="5" s="1"/>
  <c r="V198" i="5"/>
  <c r="X198" i="5"/>
  <c r="Z198" i="5"/>
  <c r="W198" i="5"/>
  <c r="AA198" i="5"/>
  <c r="AB198" i="5" s="1"/>
  <c r="U198" i="5"/>
  <c r="Y198" i="5"/>
  <c r="P63" i="5"/>
  <c r="P14" i="5"/>
  <c r="P68" i="5"/>
  <c r="P49" i="5"/>
  <c r="P24" i="5"/>
  <c r="P26" i="5"/>
  <c r="P23" i="5"/>
  <c r="P62" i="5"/>
  <c r="Q62" i="5" s="1"/>
  <c r="P21" i="5"/>
  <c r="Q21" i="5" s="1"/>
  <c r="AA115" i="5"/>
  <c r="AB115" i="5" s="1"/>
  <c r="P61" i="5"/>
  <c r="Q61" i="5" s="1"/>
  <c r="P89" i="5"/>
  <c r="P60" i="5"/>
  <c r="Q60" i="5" s="1"/>
  <c r="AA76" i="5"/>
  <c r="P12" i="5"/>
  <c r="P18" i="5"/>
  <c r="Q18" i="5" s="1"/>
  <c r="M17" i="5" l="1"/>
  <c r="P17" i="5" s="1"/>
  <c r="L17" i="5"/>
  <c r="N17" i="5"/>
  <c r="J17" i="5"/>
  <c r="V50" i="5"/>
  <c r="X50" i="5"/>
  <c r="U50" i="5"/>
  <c r="W50" i="5"/>
  <c r="Y50" i="5"/>
  <c r="Z50" i="5"/>
  <c r="N111" i="5"/>
  <c r="O111" i="5"/>
  <c r="M111" i="5"/>
  <c r="K29" i="5"/>
  <c r="J111" i="5"/>
  <c r="O29" i="5"/>
  <c r="J29" i="5"/>
  <c r="L29" i="5"/>
  <c r="M29" i="5"/>
  <c r="N29" i="5"/>
  <c r="W39" i="5"/>
  <c r="X14" i="5"/>
  <c r="L4" i="5"/>
  <c r="M4" i="5"/>
  <c r="N4" i="5"/>
  <c r="O4" i="5"/>
  <c r="P140" i="5"/>
  <c r="Q140" i="5" s="1"/>
  <c r="K97" i="5"/>
  <c r="J163" i="5"/>
  <c r="K163" i="5"/>
  <c r="L163" i="5"/>
  <c r="M163" i="5"/>
  <c r="N163" i="5"/>
  <c r="O163" i="5"/>
  <c r="Z51" i="5"/>
  <c r="AA51" i="5"/>
  <c r="AB51" i="5" s="1"/>
  <c r="U51" i="5"/>
  <c r="K140" i="5"/>
  <c r="M140" i="5"/>
  <c r="N140" i="5"/>
  <c r="L140" i="5"/>
  <c r="J140" i="5"/>
  <c r="V51" i="5"/>
  <c r="W51" i="5"/>
  <c r="Y51" i="5"/>
  <c r="O152" i="5"/>
  <c r="M152" i="5"/>
  <c r="N152" i="5"/>
  <c r="L152" i="5"/>
  <c r="K152" i="5"/>
  <c r="J152" i="5"/>
  <c r="J27" i="5"/>
  <c r="W130" i="5"/>
  <c r="O27" i="5"/>
  <c r="Y163" i="5"/>
  <c r="L27" i="5"/>
  <c r="X128" i="5"/>
  <c r="V128" i="5"/>
  <c r="U128" i="5"/>
  <c r="Y128" i="5"/>
  <c r="Z128" i="5"/>
  <c r="W128" i="5"/>
  <c r="W194" i="5"/>
  <c r="W14" i="5"/>
  <c r="V14" i="5"/>
  <c r="K27" i="5"/>
  <c r="N27" i="5"/>
  <c r="Y14" i="5"/>
  <c r="AA14" i="5"/>
  <c r="AB14" i="5" s="1"/>
  <c r="P27" i="5"/>
  <c r="Q27" i="5" s="1"/>
  <c r="Z14" i="5"/>
  <c r="N97" i="5"/>
  <c r="P97" i="5"/>
  <c r="Q97" i="5" s="1"/>
  <c r="M97" i="5"/>
  <c r="L97" i="5"/>
  <c r="J97" i="5"/>
  <c r="P6" i="5"/>
  <c r="Q6" i="5" s="1"/>
  <c r="J6" i="5"/>
  <c r="K6" i="5"/>
  <c r="M6" i="5"/>
  <c r="O6" i="5"/>
  <c r="L6" i="5"/>
  <c r="N6" i="5"/>
  <c r="P118" i="5"/>
  <c r="Q118" i="5" s="1"/>
  <c r="K118" i="5"/>
  <c r="O118" i="5"/>
  <c r="L118" i="5"/>
  <c r="J118" i="5"/>
  <c r="M118" i="5"/>
  <c r="N118" i="5"/>
  <c r="Y160" i="5"/>
  <c r="V160" i="5"/>
  <c r="U160" i="5"/>
  <c r="W160" i="5"/>
  <c r="X160" i="5"/>
  <c r="AA160" i="5" s="1"/>
  <c r="V158" i="5"/>
  <c r="U158" i="5"/>
  <c r="Y158" i="5"/>
  <c r="W158" i="5"/>
  <c r="Z158" i="5"/>
  <c r="X158" i="5"/>
  <c r="AA158" i="5"/>
  <c r="AB158" i="5" s="1"/>
  <c r="O5" i="5"/>
  <c r="K94" i="5"/>
  <c r="N94" i="5"/>
  <c r="O94" i="5"/>
  <c r="J94" i="5"/>
  <c r="L94" i="5"/>
  <c r="M94" i="5"/>
  <c r="AA126" i="5"/>
  <c r="AB126" i="5" s="1"/>
  <c r="U126" i="5"/>
  <c r="W126" i="5"/>
  <c r="Z126" i="5"/>
  <c r="Y126" i="5"/>
  <c r="V126" i="5"/>
  <c r="X126" i="5"/>
  <c r="L189" i="5"/>
  <c r="O189" i="5"/>
  <c r="N189" i="5"/>
  <c r="J189" i="5"/>
  <c r="P189" i="5"/>
  <c r="Q189" i="5" s="1"/>
  <c r="K189" i="5"/>
  <c r="M189" i="5"/>
  <c r="AA130" i="5"/>
  <c r="AB130" i="5" s="1"/>
  <c r="AA163" i="5"/>
  <c r="AB163" i="5" s="1"/>
  <c r="X163" i="5"/>
  <c r="W163" i="5"/>
  <c r="U163" i="5"/>
  <c r="V163" i="5"/>
  <c r="L151" i="5"/>
  <c r="J151" i="5"/>
  <c r="P151" i="5"/>
  <c r="Q151" i="5" s="1"/>
  <c r="M151" i="5"/>
  <c r="K151" i="5"/>
  <c r="N151" i="5"/>
  <c r="O151" i="5"/>
  <c r="V194" i="5"/>
  <c r="X194" i="5"/>
  <c r="U194" i="5"/>
  <c r="AA194" i="5"/>
  <c r="AB194" i="5" s="1"/>
  <c r="Z194" i="5"/>
  <c r="L125" i="5"/>
  <c r="N125" i="5"/>
  <c r="O125" i="5"/>
  <c r="Z63" i="5"/>
  <c r="J125" i="5"/>
  <c r="K125" i="5"/>
  <c r="L5" i="5"/>
  <c r="P125" i="5"/>
  <c r="Q125" i="5" s="1"/>
  <c r="X63" i="5"/>
  <c r="K65" i="5"/>
  <c r="L65" i="5"/>
  <c r="J65" i="5"/>
  <c r="M65" i="5"/>
  <c r="O65" i="5"/>
  <c r="N65" i="5"/>
  <c r="N25" i="5"/>
  <c r="Y130" i="5"/>
  <c r="U130" i="5"/>
  <c r="Z130" i="5"/>
  <c r="Z39" i="5"/>
  <c r="V130" i="5"/>
  <c r="V63" i="5"/>
  <c r="Y41" i="5"/>
  <c r="U41" i="5"/>
  <c r="V41" i="5"/>
  <c r="Z41" i="5"/>
  <c r="W41" i="5"/>
  <c r="X41" i="5"/>
  <c r="L32" i="5"/>
  <c r="O32" i="5"/>
  <c r="J32" i="5"/>
  <c r="M32" i="5"/>
  <c r="K32" i="5"/>
  <c r="N32" i="5"/>
  <c r="N8" i="5"/>
  <c r="N38" i="5"/>
  <c r="L38" i="5"/>
  <c r="K38" i="5"/>
  <c r="M38" i="5"/>
  <c r="O38" i="5"/>
  <c r="J38" i="5"/>
  <c r="J133" i="5"/>
  <c r="O133" i="5"/>
  <c r="M133" i="5"/>
  <c r="K133" i="5"/>
  <c r="P133" i="5"/>
  <c r="Q133" i="5" s="1"/>
  <c r="L133" i="5"/>
  <c r="N133" i="5"/>
  <c r="U124" i="5"/>
  <c r="V124" i="5"/>
  <c r="Y124" i="5"/>
  <c r="Z124" i="5"/>
  <c r="X124" i="5"/>
  <c r="W124" i="5"/>
  <c r="M25" i="5"/>
  <c r="L25" i="5"/>
  <c r="K25" i="5"/>
  <c r="V39" i="5"/>
  <c r="U39" i="5"/>
  <c r="J25" i="5"/>
  <c r="O25" i="5"/>
  <c r="X39" i="5"/>
  <c r="Y39" i="5"/>
  <c r="W63" i="5"/>
  <c r="Y63" i="5"/>
  <c r="U46" i="5"/>
  <c r="W46" i="5"/>
  <c r="X46" i="5"/>
  <c r="V46" i="5"/>
  <c r="Z46" i="5"/>
  <c r="Y46" i="5"/>
  <c r="U44" i="5"/>
  <c r="Y44" i="5"/>
  <c r="W44" i="5"/>
  <c r="AA44" i="5"/>
  <c r="AB44" i="5" s="1"/>
  <c r="X44" i="5"/>
  <c r="V44" i="5"/>
  <c r="Z44" i="5"/>
  <c r="O8" i="5"/>
  <c r="O90" i="5"/>
  <c r="N90" i="5"/>
  <c r="P90" i="5"/>
  <c r="Q90" i="5" s="1"/>
  <c r="J90" i="5"/>
  <c r="M90" i="5"/>
  <c r="K90" i="5"/>
  <c r="L90" i="5"/>
  <c r="AA103" i="5"/>
  <c r="AB103" i="5" s="1"/>
  <c r="V103" i="5"/>
  <c r="Y103" i="5"/>
  <c r="Z103" i="5"/>
  <c r="W103" i="5"/>
  <c r="X103" i="5"/>
  <c r="U103" i="5"/>
  <c r="M91" i="5"/>
  <c r="K91" i="5"/>
  <c r="L91" i="5"/>
  <c r="O91" i="5"/>
  <c r="N91" i="5"/>
  <c r="J91" i="5"/>
  <c r="V5" i="5"/>
  <c r="AA5" i="5" s="1"/>
  <c r="Y5" i="5"/>
  <c r="X5" i="5"/>
  <c r="Y190" i="5"/>
  <c r="V190" i="5"/>
  <c r="X190" i="5"/>
  <c r="AA190" i="5"/>
  <c r="AB190" i="5" s="1"/>
  <c r="U190" i="5"/>
  <c r="W190" i="5"/>
  <c r="Z190" i="5"/>
  <c r="U5" i="5"/>
  <c r="Z5" i="5"/>
  <c r="M8" i="5"/>
  <c r="M5" i="5"/>
  <c r="N5" i="5"/>
  <c r="L8" i="5"/>
  <c r="L150" i="5"/>
  <c r="N150" i="5"/>
  <c r="M150" i="5"/>
  <c r="P150" i="5"/>
  <c r="Q150" i="5" s="1"/>
  <c r="K150" i="5"/>
  <c r="O150" i="5"/>
  <c r="J150" i="5"/>
  <c r="J3" i="5"/>
  <c r="P3" i="5"/>
  <c r="Q3" i="5" s="1"/>
  <c r="O3" i="5"/>
  <c r="L3" i="5"/>
  <c r="M3" i="5"/>
  <c r="N3" i="5"/>
  <c r="K3" i="5"/>
  <c r="K8" i="5"/>
  <c r="J8" i="5"/>
  <c r="P50" i="5"/>
  <c r="Q50" i="5" s="1"/>
  <c r="N50" i="5"/>
  <c r="K50" i="5"/>
  <c r="L50" i="5"/>
  <c r="O50" i="5"/>
  <c r="M50" i="5"/>
  <c r="J50" i="5"/>
  <c r="W77" i="5"/>
  <c r="X77" i="5"/>
  <c r="U77" i="5"/>
  <c r="Z77" i="5"/>
  <c r="Y77" i="5"/>
  <c r="V77" i="5"/>
  <c r="U173" i="5"/>
  <c r="Y173" i="5"/>
  <c r="X173" i="5"/>
  <c r="V173" i="5"/>
  <c r="Z173" i="5"/>
  <c r="W173" i="5"/>
  <c r="AA173" i="5"/>
  <c r="AB173" i="5" s="1"/>
  <c r="J155" i="5"/>
  <c r="K155" i="5"/>
  <c r="N155" i="5"/>
  <c r="O155" i="5"/>
  <c r="L155" i="5"/>
  <c r="P155" i="5"/>
  <c r="Q155" i="5" s="1"/>
  <c r="M155" i="5"/>
  <c r="V127" i="5"/>
  <c r="U127" i="5"/>
  <c r="W127" i="5"/>
  <c r="Z127" i="5"/>
  <c r="Y127" i="5"/>
  <c r="AA127" i="5"/>
  <c r="AB127" i="5" s="1"/>
  <c r="X127" i="5"/>
  <c r="X94" i="5"/>
  <c r="Z94" i="5"/>
  <c r="AA94" i="5"/>
  <c r="AB94" i="5" s="1"/>
  <c r="V94" i="5"/>
  <c r="U94" i="5"/>
  <c r="Y94" i="5"/>
  <c r="W94" i="5"/>
  <c r="K45" i="5"/>
  <c r="L45" i="5"/>
  <c r="J45" i="5"/>
  <c r="N45" i="5"/>
  <c r="M45" i="5"/>
  <c r="O45" i="5"/>
  <c r="P45" i="5"/>
  <c r="Q45" i="5" s="1"/>
  <c r="Z140" i="5"/>
  <c r="W140" i="5"/>
  <c r="V140" i="5"/>
  <c r="Y140" i="5"/>
  <c r="AA140" i="5"/>
  <c r="AB140" i="5" s="1"/>
  <c r="X140" i="5"/>
  <c r="U140" i="5"/>
  <c r="V143" i="5"/>
  <c r="AA143" i="5"/>
  <c r="AB143" i="5" s="1"/>
  <c r="Y143" i="5"/>
  <c r="X143" i="5"/>
  <c r="U143" i="5"/>
  <c r="W143" i="5"/>
  <c r="Z143" i="5"/>
  <c r="M171" i="5"/>
  <c r="J171" i="5"/>
  <c r="P171" i="5"/>
  <c r="Q171" i="5" s="1"/>
  <c r="O171" i="5"/>
  <c r="K171" i="5"/>
  <c r="N171" i="5"/>
  <c r="L171" i="5"/>
  <c r="Y105" i="5"/>
  <c r="X105" i="5"/>
  <c r="V105" i="5"/>
  <c r="AA105" i="5"/>
  <c r="AB105" i="5" s="1"/>
  <c r="Z105" i="5"/>
  <c r="W105" i="5"/>
  <c r="U105" i="5"/>
  <c r="W187" i="5"/>
  <c r="AA187" i="5"/>
  <c r="AB187" i="5" s="1"/>
  <c r="V187" i="5"/>
  <c r="X187" i="5"/>
  <c r="Y187" i="5"/>
  <c r="Z187" i="5"/>
  <c r="U187" i="5"/>
  <c r="W45" i="5"/>
  <c r="X45" i="5"/>
  <c r="U45" i="5"/>
  <c r="AA45" i="5"/>
  <c r="AB45" i="5" s="1"/>
  <c r="Z45" i="5"/>
  <c r="V45" i="5"/>
  <c r="Y45" i="5"/>
  <c r="N187" i="5"/>
  <c r="M187" i="5"/>
  <c r="L187" i="5"/>
  <c r="O187" i="5"/>
  <c r="K187" i="5"/>
  <c r="P187" i="5"/>
  <c r="Q187" i="5" s="1"/>
  <c r="J187" i="5"/>
  <c r="W122" i="5"/>
  <c r="V122" i="5"/>
  <c r="U122" i="5"/>
  <c r="X122" i="5"/>
  <c r="AA122" i="5"/>
  <c r="AB122" i="5" s="1"/>
  <c r="Y122" i="5"/>
  <c r="Z122" i="5"/>
  <c r="W116" i="5"/>
  <c r="Z116" i="5"/>
  <c r="V116" i="5"/>
  <c r="U116" i="5"/>
  <c r="X116" i="5"/>
  <c r="Y116" i="5"/>
  <c r="K143" i="5"/>
  <c r="O143" i="5"/>
  <c r="P143" i="5"/>
  <c r="Q143" i="5" s="1"/>
  <c r="J143" i="5"/>
  <c r="L143" i="5"/>
  <c r="N143" i="5"/>
  <c r="M143" i="5"/>
  <c r="Z83" i="5"/>
  <c r="X83" i="5"/>
  <c r="Y83" i="5"/>
  <c r="W83" i="5"/>
  <c r="V83" i="5"/>
  <c r="U83" i="5"/>
  <c r="AA83" i="5"/>
  <c r="AB83" i="5" s="1"/>
  <c r="K122" i="5"/>
  <c r="L122" i="5"/>
  <c r="P122" i="5"/>
  <c r="Q122" i="5" s="1"/>
  <c r="J122" i="5"/>
  <c r="N122" i="5"/>
  <c r="O122" i="5"/>
  <c r="M122" i="5"/>
  <c r="Z30" i="5"/>
  <c r="V30" i="5"/>
  <c r="U30" i="5"/>
  <c r="X30" i="5"/>
  <c r="W30" i="5"/>
  <c r="Y30" i="5"/>
  <c r="W26" i="5"/>
  <c r="AA26" i="5"/>
  <c r="AB26" i="5" s="1"/>
  <c r="Z26" i="5"/>
  <c r="Y26" i="5"/>
  <c r="X26" i="5"/>
  <c r="U26" i="5"/>
  <c r="V26" i="5"/>
  <c r="Z117" i="5"/>
  <c r="AA117" i="5"/>
  <c r="AB117" i="5" s="1"/>
  <c r="Y117" i="5"/>
  <c r="X117" i="5"/>
  <c r="V117" i="5"/>
  <c r="W117" i="5"/>
  <c r="U117" i="5"/>
  <c r="V21" i="5"/>
  <c r="W21" i="5"/>
  <c r="Y21" i="5"/>
  <c r="U21" i="5"/>
  <c r="X21" i="5"/>
  <c r="Z21" i="5"/>
  <c r="AA21" i="5"/>
  <c r="AB21" i="5" s="1"/>
  <c r="N120" i="5"/>
  <c r="K120" i="5"/>
  <c r="L120" i="5"/>
  <c r="P120" i="5"/>
  <c r="Q120" i="5" s="1"/>
  <c r="M120" i="5"/>
  <c r="J120" i="5"/>
  <c r="O120" i="5"/>
  <c r="P115" i="5"/>
  <c r="Q115" i="5" s="1"/>
  <c r="O115" i="5"/>
  <c r="M115" i="5"/>
  <c r="L115" i="5"/>
  <c r="K115" i="5"/>
  <c r="N115" i="5"/>
  <c r="J115" i="5"/>
  <c r="Z142" i="5"/>
  <c r="V142" i="5"/>
  <c r="X142" i="5"/>
  <c r="Y142" i="5"/>
  <c r="W142" i="5"/>
  <c r="AA142" i="5"/>
  <c r="AB142" i="5" s="1"/>
  <c r="U142" i="5"/>
  <c r="K11" i="5"/>
  <c r="M11" i="5"/>
  <c r="P11" i="5"/>
  <c r="Q11" i="5" s="1"/>
  <c r="N11" i="5"/>
  <c r="O11" i="5"/>
  <c r="J11" i="5"/>
  <c r="L11" i="5"/>
  <c r="V78" i="5"/>
  <c r="X78" i="5"/>
  <c r="W78" i="5"/>
  <c r="Z78" i="5"/>
  <c r="U78" i="5"/>
  <c r="Y78" i="5"/>
  <c r="N96" i="5"/>
  <c r="J96" i="5"/>
  <c r="L96" i="5"/>
  <c r="O96" i="5"/>
  <c r="M96" i="5"/>
  <c r="P96" i="5"/>
  <c r="Q96" i="5" s="1"/>
  <c r="K96" i="5"/>
  <c r="L136" i="5"/>
  <c r="K136" i="5"/>
  <c r="N136" i="5"/>
  <c r="J136" i="5"/>
  <c r="P136" i="5"/>
  <c r="Q136" i="5" s="1"/>
  <c r="O136" i="5"/>
  <c r="M136" i="5"/>
  <c r="AA93" i="5"/>
  <c r="AB93" i="5" s="1"/>
  <c r="W93" i="5"/>
  <c r="Z93" i="5"/>
  <c r="U93" i="5"/>
  <c r="V93" i="5"/>
  <c r="Y93" i="5"/>
  <c r="X93" i="5"/>
  <c r="L137" i="5"/>
  <c r="J137" i="5"/>
  <c r="O137" i="5"/>
  <c r="K137" i="5"/>
  <c r="N137" i="5"/>
  <c r="M137" i="5"/>
  <c r="P137" i="5"/>
  <c r="Q137" i="5" s="1"/>
  <c r="Y64" i="5"/>
  <c r="X64" i="5"/>
  <c r="V64" i="5"/>
  <c r="Z64" i="5"/>
  <c r="W64" i="5"/>
  <c r="U64" i="5"/>
  <c r="AA64" i="5"/>
  <c r="AB64" i="5" s="1"/>
  <c r="N107" i="5"/>
  <c r="K107" i="5"/>
  <c r="O107" i="5"/>
  <c r="L107" i="5"/>
  <c r="P107" i="5"/>
  <c r="Q107" i="5" s="1"/>
  <c r="J107" i="5"/>
  <c r="M107" i="5"/>
  <c r="L95" i="5"/>
  <c r="O95" i="5"/>
  <c r="P95" i="5"/>
  <c r="Q95" i="5" s="1"/>
  <c r="K95" i="5"/>
  <c r="M95" i="5"/>
  <c r="J95" i="5"/>
  <c r="N95" i="5"/>
  <c r="O81" i="5"/>
  <c r="K81" i="5"/>
  <c r="P81" i="5"/>
  <c r="Q81" i="5" s="1"/>
  <c r="J81" i="5"/>
  <c r="N81" i="5"/>
  <c r="M81" i="5"/>
  <c r="L81" i="5"/>
  <c r="X80" i="5"/>
  <c r="V80" i="5"/>
  <c r="U80" i="5"/>
  <c r="Y80" i="5"/>
  <c r="W80" i="5"/>
  <c r="Z80" i="5"/>
  <c r="AA80" i="5"/>
  <c r="AB80" i="5" s="1"/>
  <c r="AA109" i="5"/>
  <c r="AB109" i="5" s="1"/>
  <c r="Y109" i="5"/>
  <c r="W109" i="5"/>
  <c r="X109" i="5"/>
  <c r="U109" i="5"/>
  <c r="V109" i="5"/>
  <c r="Z109" i="5"/>
  <c r="J10" i="5"/>
  <c r="K10" i="5"/>
  <c r="M10" i="5"/>
  <c r="L10" i="5"/>
  <c r="O10" i="5"/>
  <c r="N10" i="5"/>
  <c r="P43" i="5"/>
  <c r="Q43" i="5" s="1"/>
  <c r="O43" i="5"/>
  <c r="N43" i="5"/>
  <c r="J43" i="5"/>
  <c r="L43" i="5"/>
  <c r="M43" i="5"/>
  <c r="K43" i="5"/>
  <c r="Y37" i="5"/>
  <c r="Z37" i="5"/>
  <c r="AA37" i="5"/>
  <c r="AB37" i="5" s="1"/>
  <c r="U37" i="5"/>
  <c r="X37" i="5"/>
  <c r="V37" i="5"/>
  <c r="W37" i="5"/>
  <c r="L72" i="5"/>
  <c r="M72" i="5"/>
  <c r="J72" i="5"/>
  <c r="K72" i="5"/>
  <c r="O72" i="5"/>
  <c r="P72" i="5"/>
  <c r="Q72" i="5" s="1"/>
  <c r="N72" i="5"/>
  <c r="U108" i="5"/>
  <c r="W108" i="5"/>
  <c r="Z108" i="5"/>
  <c r="X108" i="5"/>
  <c r="V108" i="5"/>
  <c r="AA108" i="5"/>
  <c r="AB108" i="5" s="1"/>
  <c r="Y108" i="5"/>
  <c r="M123" i="5"/>
  <c r="O123" i="5"/>
  <c r="K123" i="5"/>
  <c r="P123" i="5"/>
  <c r="Q123" i="5" s="1"/>
  <c r="J123" i="5"/>
  <c r="L123" i="5"/>
  <c r="N123" i="5"/>
  <c r="X53" i="5"/>
  <c r="AA53" i="5"/>
  <c r="AB53" i="5" s="1"/>
  <c r="Y53" i="5"/>
  <c r="W53" i="5"/>
  <c r="V53" i="5"/>
  <c r="Z53" i="5"/>
  <c r="U53" i="5"/>
  <c r="L168" i="5"/>
  <c r="M168" i="5"/>
  <c r="P168" i="5"/>
  <c r="Q168" i="5" s="1"/>
  <c r="J168" i="5"/>
  <c r="N168" i="5"/>
  <c r="O168" i="5"/>
  <c r="K168" i="5"/>
  <c r="Y106" i="5"/>
  <c r="U106" i="5"/>
  <c r="AA106" i="5"/>
  <c r="AB106" i="5" s="1"/>
  <c r="Z106" i="5"/>
  <c r="V106" i="5"/>
  <c r="X106" i="5"/>
  <c r="W106" i="5"/>
  <c r="U7" i="5"/>
  <c r="Y7" i="5"/>
  <c r="Z7" i="5"/>
  <c r="W7" i="5"/>
  <c r="X7" i="5"/>
  <c r="V7" i="5"/>
  <c r="J84" i="5"/>
  <c r="N84" i="5"/>
  <c r="K84" i="5"/>
  <c r="L84" i="5"/>
  <c r="O84" i="5"/>
  <c r="P84" i="5"/>
  <c r="Q84" i="5" s="1"/>
  <c r="M84" i="5"/>
  <c r="P128" i="5"/>
  <c r="Q128" i="5" s="1"/>
  <c r="L128" i="5"/>
  <c r="N128" i="5"/>
  <c r="O128" i="5"/>
  <c r="J128" i="5"/>
  <c r="M128" i="5"/>
  <c r="K128" i="5"/>
  <c r="AA34" i="5"/>
  <c r="AB34" i="5" s="1"/>
  <c r="Y34" i="5"/>
  <c r="V34" i="5"/>
  <c r="Z34" i="5"/>
  <c r="W34" i="5"/>
  <c r="X34" i="5"/>
  <c r="U34" i="5"/>
  <c r="O101" i="5"/>
  <c r="L101" i="5"/>
  <c r="N101" i="5"/>
  <c r="J101" i="5"/>
  <c r="P101" i="5"/>
  <c r="Q101" i="5" s="1"/>
  <c r="M101" i="5"/>
  <c r="K101" i="5"/>
  <c r="Z98" i="5"/>
  <c r="W98" i="5"/>
  <c r="X98" i="5"/>
  <c r="V98" i="5"/>
  <c r="AA98" i="5"/>
  <c r="AB98" i="5" s="1"/>
  <c r="U98" i="5"/>
  <c r="Y98" i="5"/>
  <c r="X75" i="5"/>
  <c r="Y75" i="5"/>
  <c r="V75" i="5"/>
  <c r="U75" i="5"/>
  <c r="W75" i="5"/>
  <c r="AA75" i="5"/>
  <c r="AB75" i="5" s="1"/>
  <c r="Z75" i="5"/>
  <c r="V102" i="5"/>
  <c r="U102" i="5"/>
  <c r="Y102" i="5"/>
  <c r="AA102" i="5"/>
  <c r="AB102" i="5" s="1"/>
  <c r="X102" i="5"/>
  <c r="W102" i="5"/>
  <c r="Z102" i="5"/>
  <c r="Z131" i="5"/>
  <c r="V131" i="5"/>
  <c r="Y131" i="5"/>
  <c r="U131" i="5"/>
  <c r="W131" i="5"/>
  <c r="AA131" i="5"/>
  <c r="AB131" i="5" s="1"/>
  <c r="X131" i="5"/>
  <c r="W20" i="5"/>
  <c r="V20" i="5"/>
  <c r="U20" i="5"/>
  <c r="AA20" i="5"/>
  <c r="AB20" i="5" s="1"/>
  <c r="Y20" i="5"/>
  <c r="Z20" i="5"/>
  <c r="X20" i="5"/>
  <c r="X68" i="5"/>
  <c r="W68" i="5"/>
  <c r="Y68" i="5"/>
  <c r="AA68" i="5"/>
  <c r="AB68" i="5" s="1"/>
  <c r="V68" i="5"/>
  <c r="U68" i="5"/>
  <c r="Z68" i="5"/>
  <c r="Z85" i="5"/>
  <c r="AA85" i="5"/>
  <c r="AB85" i="5" s="1"/>
  <c r="X85" i="5"/>
  <c r="V85" i="5"/>
  <c r="Y85" i="5"/>
  <c r="U85" i="5"/>
  <c r="W85" i="5"/>
  <c r="Z29" i="5"/>
  <c r="X29" i="5"/>
  <c r="U29" i="5"/>
  <c r="W29" i="5"/>
  <c r="Y29" i="5"/>
  <c r="V29" i="5"/>
  <c r="K59" i="5"/>
  <c r="P59" i="5"/>
  <c r="Q59" i="5" s="1"/>
  <c r="N59" i="5"/>
  <c r="J59" i="5"/>
  <c r="O59" i="5"/>
  <c r="M59" i="5"/>
  <c r="L59" i="5"/>
  <c r="P83" i="5"/>
  <c r="P79" i="5"/>
  <c r="AA63" i="5"/>
  <c r="P54" i="5"/>
  <c r="P48" i="5"/>
  <c r="P20" i="5"/>
  <c r="P9" i="5"/>
  <c r="Q161" i="5" s="1"/>
  <c r="AB77" i="5"/>
  <c r="Q63" i="5"/>
  <c r="Q14" i="5"/>
  <c r="Q68" i="5"/>
  <c r="Q49" i="5"/>
  <c r="Q26" i="5"/>
  <c r="Q24" i="5"/>
  <c r="Q23" i="5"/>
  <c r="AB7" i="5"/>
  <c r="Q91" i="5"/>
  <c r="AB78" i="5"/>
  <c r="Q89" i="5"/>
  <c r="AB76" i="5"/>
  <c r="Q12" i="5"/>
  <c r="AB29" i="5"/>
  <c r="AB46" i="5"/>
  <c r="AA50" i="5" l="1"/>
  <c r="P29" i="5"/>
  <c r="AA39" i="5"/>
  <c r="AA30" i="5"/>
  <c r="P10" i="5"/>
  <c r="P4" i="5"/>
  <c r="Q17" i="5" s="1"/>
  <c r="P163" i="5"/>
  <c r="P152" i="5"/>
  <c r="AA128" i="5"/>
  <c r="AA124" i="5"/>
  <c r="AA116" i="5"/>
  <c r="P5" i="5"/>
  <c r="P94" i="5"/>
  <c r="P65" i="5"/>
  <c r="AA41" i="5"/>
  <c r="P32" i="5"/>
  <c r="P38" i="5"/>
  <c r="P25" i="5"/>
  <c r="P8" i="5"/>
  <c r="Q159" i="5"/>
  <c r="AB63" i="5"/>
  <c r="AB4" i="5"/>
  <c r="AB5" i="5"/>
  <c r="Q79" i="5"/>
  <c r="Q83" i="5"/>
  <c r="Q54" i="5"/>
  <c r="Q48" i="5"/>
  <c r="Q20" i="5"/>
  <c r="Q9" i="5"/>
  <c r="AB50" i="5" l="1"/>
  <c r="AB30" i="5"/>
  <c r="AB39" i="5"/>
  <c r="Q29" i="5"/>
  <c r="Q10" i="5"/>
  <c r="Q4" i="5"/>
  <c r="Q163" i="5"/>
  <c r="Q152" i="5"/>
  <c r="AB128" i="5"/>
  <c r="AB41" i="5"/>
  <c r="AB124" i="5"/>
  <c r="AB116" i="5"/>
  <c r="AB160" i="5"/>
  <c r="Q94" i="5"/>
  <c r="Q65" i="5"/>
  <c r="Q8" i="5"/>
  <c r="Q32" i="5"/>
  <c r="Q38" i="5"/>
  <c r="Q25" i="5"/>
  <c r="Q5" i="5"/>
  <c r="K41" i="4" l="1"/>
  <c r="J43" i="4"/>
  <c r="K44" i="4"/>
  <c r="K43" i="4"/>
  <c r="J44" i="4"/>
  <c r="K42" i="4"/>
  <c r="K47" i="4"/>
  <c r="J42" i="4"/>
  <c r="J49" i="4"/>
  <c r="J54" i="4"/>
  <c r="J52" i="4"/>
  <c r="K49" i="4"/>
  <c r="K48" i="4"/>
  <c r="K54" i="4"/>
  <c r="J53" i="4"/>
  <c r="H42" i="4"/>
  <c r="I42" i="4"/>
  <c r="H44" i="4"/>
  <c r="I41" i="4"/>
  <c r="H49" i="4"/>
  <c r="H43" i="4"/>
  <c r="I44" i="4"/>
  <c r="I53" i="4"/>
  <c r="H53" i="4"/>
  <c r="I47" i="4"/>
  <c r="I54" i="4"/>
  <c r="I52" i="4"/>
  <c r="I46" i="4"/>
  <c r="H52" i="4"/>
  <c r="I43" i="4"/>
  <c r="H48" i="4"/>
  <c r="H47" i="4"/>
  <c r="I48" i="4"/>
  <c r="I49" i="4"/>
  <c r="K52" i="4"/>
  <c r="I51" i="4"/>
  <c r="H54" i="4"/>
  <c r="K51" i="4"/>
  <c r="J47" i="4"/>
  <c r="J48" i="4"/>
  <c r="K46" i="4"/>
  <c r="K53" i="4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2">
    <metadataType name="XLDAPR" minSupportedVersion="120000" copy="1" pasteAll="1" pasteValues="1" merge="1" splitFirst="1" rowColShift="1" clearFormats="1" clearComments="1" assign="1" coerce="1" cellMeta="1"/>
    <metadataType name="XLRICHVALUE" minSupportedVersion="120000" copy="1" pasteAll="1" pasteValues="1" merge="1" splitFirst="1" rowColShift="1" clearFormats="1" clearComments="1" assign="1" coerce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futureMetadata name="XLRICHVALUE" count="1">
    <bk>
      <extLst>
        <ext uri="{3e2802c4-a4d2-4d8b-9148-e3be6c30e623}">
          <xlrd:rvb i="0"/>
        </ext>
      </extLst>
    </bk>
  </futureMetadata>
  <cellMetadata count="1">
    <bk>
      <rc t="1" v="0"/>
    </bk>
  </cellMetadata>
  <valueMetadata count="1">
    <bk>
      <rc t="2" v="0"/>
    </bk>
  </valueMetadata>
</metadata>
</file>

<file path=xl/sharedStrings.xml><?xml version="1.0" encoding="utf-8"?>
<sst xmlns="http://schemas.openxmlformats.org/spreadsheetml/2006/main" count="5356" uniqueCount="1681">
  <si>
    <t>Forename</t>
  </si>
  <si>
    <t>Surname</t>
  </si>
  <si>
    <t>Club</t>
  </si>
  <si>
    <t>DOB</t>
  </si>
  <si>
    <t>Category (Auto)</t>
  </si>
  <si>
    <t>Name (Auto)</t>
  </si>
  <si>
    <t>Ian</t>
  </si>
  <si>
    <t>Aaron Wilson</t>
  </si>
  <si>
    <t>Cumberland AC</t>
  </si>
  <si>
    <t>M</t>
  </si>
  <si>
    <t>Ben</t>
  </si>
  <si>
    <t>Abdelnoor</t>
  </si>
  <si>
    <t>Ambleside AC</t>
  </si>
  <si>
    <t>Elizabeth</t>
  </si>
  <si>
    <t>Adams</t>
  </si>
  <si>
    <t>Derwent AC</t>
  </si>
  <si>
    <t>F</t>
  </si>
  <si>
    <t xml:space="preserve">Age category calulator </t>
  </si>
  <si>
    <t>Jos</t>
  </si>
  <si>
    <t>Addison</t>
  </si>
  <si>
    <t>Helm Hill Runners</t>
  </si>
  <si>
    <t>Current date</t>
  </si>
  <si>
    <t>Jacob</t>
  </si>
  <si>
    <t>Adkin</t>
  </si>
  <si>
    <t>Keswick AC</t>
  </si>
  <si>
    <t>Race date</t>
  </si>
  <si>
    <t>Neil</t>
  </si>
  <si>
    <t>Ainsworth</t>
  </si>
  <si>
    <t>Unattached</t>
  </si>
  <si>
    <t>Year/month match?</t>
  </si>
  <si>
    <t>Maddie</t>
  </si>
  <si>
    <t>Category</t>
  </si>
  <si>
    <t>Born before</t>
  </si>
  <si>
    <t>Age by end of year</t>
  </si>
  <si>
    <t>Max distance</t>
  </si>
  <si>
    <t>Sam</t>
  </si>
  <si>
    <t>Alexander</t>
  </si>
  <si>
    <t>Westerlands CCC</t>
  </si>
  <si>
    <t>U5</t>
  </si>
  <si>
    <t>2, 3, 4</t>
  </si>
  <si>
    <t>-</t>
  </si>
  <si>
    <t>Carl</t>
  </si>
  <si>
    <t>Algeo</t>
  </si>
  <si>
    <t>Northern Fells Running Club</t>
  </si>
  <si>
    <t>U7</t>
  </si>
  <si>
    <t>5, 6</t>
  </si>
  <si>
    <t>Lily</t>
  </si>
  <si>
    <t>Alston</t>
  </si>
  <si>
    <t>St Herbert’s School</t>
  </si>
  <si>
    <t>U9</t>
  </si>
  <si>
    <t>7, 8</t>
  </si>
  <si>
    <t>1km</t>
  </si>
  <si>
    <t>Orla-Mae</t>
  </si>
  <si>
    <t>U11</t>
  </si>
  <si>
    <t>9, 10</t>
  </si>
  <si>
    <t>2km</t>
  </si>
  <si>
    <t>Eli</t>
  </si>
  <si>
    <t>Ambrose</t>
  </si>
  <si>
    <t>U13</t>
  </si>
  <si>
    <t>11, 12</t>
  </si>
  <si>
    <t>3km</t>
  </si>
  <si>
    <t>David</t>
  </si>
  <si>
    <t>Anderson</t>
  </si>
  <si>
    <t>Pudsey &amp; Bramley AC</t>
  </si>
  <si>
    <t>U15</t>
  </si>
  <si>
    <t>13, 14</t>
  </si>
  <si>
    <t>5km</t>
  </si>
  <si>
    <t>Mike</t>
  </si>
  <si>
    <t>U17</t>
  </si>
  <si>
    <t>15, 16</t>
  </si>
  <si>
    <t>7km</t>
  </si>
  <si>
    <t>Sarah</t>
  </si>
  <si>
    <t>Andrew</t>
  </si>
  <si>
    <t>Glossopdale Harriers</t>
  </si>
  <si>
    <t>U19</t>
  </si>
  <si>
    <t>17, 18</t>
  </si>
  <si>
    <t>10km</t>
  </si>
  <si>
    <t>John</t>
  </si>
  <si>
    <t>Andrewartha</t>
  </si>
  <si>
    <t>Eden Runners</t>
  </si>
  <si>
    <t>U23</t>
  </si>
  <si>
    <t>19 - 22</t>
  </si>
  <si>
    <t>n/a</t>
  </si>
  <si>
    <t>Elton</t>
  </si>
  <si>
    <t>Angle-Smith</t>
  </si>
  <si>
    <t>SEN</t>
  </si>
  <si>
    <t>Steve</t>
  </si>
  <si>
    <t>Angus</t>
  </si>
  <si>
    <t>V40</t>
  </si>
  <si>
    <t>Zack</t>
  </si>
  <si>
    <t>Archbold</t>
  </si>
  <si>
    <t>Cumberland Fell Runners</t>
  </si>
  <si>
    <t>V50</t>
  </si>
  <si>
    <t>James</t>
  </si>
  <si>
    <t>Borrowdale Fell Runners</t>
  </si>
  <si>
    <t>V60</t>
  </si>
  <si>
    <t>Paul</t>
  </si>
  <si>
    <t>Arts</t>
  </si>
  <si>
    <t>V70</t>
  </si>
  <si>
    <t>Rowan</t>
  </si>
  <si>
    <t>Ashworth</t>
  </si>
  <si>
    <t>V80</t>
  </si>
  <si>
    <t>Stella</t>
  </si>
  <si>
    <t>Atherton</t>
  </si>
  <si>
    <t>William</t>
  </si>
  <si>
    <t>Atkinson</t>
  </si>
  <si>
    <t>Minimum age</t>
  </si>
  <si>
    <t>Thomas</t>
  </si>
  <si>
    <t>If minimum is (age, e.g. 16  or cat, e.g. U15)</t>
  </si>
  <si>
    <t>Matthew</t>
  </si>
  <si>
    <t>then must be born before</t>
  </si>
  <si>
    <t>Shaun</t>
  </si>
  <si>
    <t>Ellenborough AC</t>
  </si>
  <si>
    <t>Gillian</t>
  </si>
  <si>
    <t>Barry</t>
  </si>
  <si>
    <t>York Knavesmire Harriers</t>
  </si>
  <si>
    <t>Daniel</t>
  </si>
  <si>
    <t>Austin</t>
  </si>
  <si>
    <t>Simon</t>
  </si>
  <si>
    <t>Black Combe Runners</t>
  </si>
  <si>
    <t>Samantha</t>
  </si>
  <si>
    <t>Ayers</t>
  </si>
  <si>
    <t>Backstrom</t>
  </si>
  <si>
    <t>Correct?  (manual highlight, e.g. spelling)</t>
  </si>
  <si>
    <t>Baglee</t>
  </si>
  <si>
    <t>Duplicate (highlights name in last column)</t>
  </si>
  <si>
    <t>Bagot</t>
  </si>
  <si>
    <t>Clayton Le Moors Harriers</t>
  </si>
  <si>
    <t>Too young (highlights DOB in red)</t>
  </si>
  <si>
    <t>Emma</t>
  </si>
  <si>
    <t>Bain</t>
  </si>
  <si>
    <t>U17, check age (where min often is)</t>
  </si>
  <si>
    <t>Riley</t>
  </si>
  <si>
    <t>Baker</t>
  </si>
  <si>
    <t>Adrian</t>
  </si>
  <si>
    <t>Dark Peak Fell Runners</t>
  </si>
  <si>
    <t>Evangeline</t>
  </si>
  <si>
    <t>Walter</t>
  </si>
  <si>
    <t>Baker-Cresswell</t>
  </si>
  <si>
    <t>Sedbergh School Running Club</t>
  </si>
  <si>
    <t>Francesca</t>
  </si>
  <si>
    <t>Bale</t>
  </si>
  <si>
    <t>Chorlton Runners</t>
  </si>
  <si>
    <t>Chris</t>
  </si>
  <si>
    <t>Ball</t>
  </si>
  <si>
    <t>Chorley Athletic and Triathlon Club</t>
  </si>
  <si>
    <t>Flora</t>
  </si>
  <si>
    <t>Ballester</t>
  </si>
  <si>
    <t>Nicholas</t>
  </si>
  <si>
    <t>Barber</t>
  </si>
  <si>
    <t>Leeann</t>
  </si>
  <si>
    <t>Oscar</t>
  </si>
  <si>
    <t>Barker</t>
  </si>
  <si>
    <t>Felix</t>
  </si>
  <si>
    <t>Oliver</t>
  </si>
  <si>
    <t>Les</t>
  </si>
  <si>
    <t>Brian</t>
  </si>
  <si>
    <t>Barnes</t>
  </si>
  <si>
    <t>Jerry</t>
  </si>
  <si>
    <t>Vegan Runners</t>
  </si>
  <si>
    <t>Dougie</t>
  </si>
  <si>
    <t>Barron</t>
  </si>
  <si>
    <t>Chloe</t>
  </si>
  <si>
    <t>Erin</t>
  </si>
  <si>
    <t>Dominic</t>
  </si>
  <si>
    <t>Jonar</t>
  </si>
  <si>
    <t>Barthelmes</t>
  </si>
  <si>
    <t>Tobias</t>
  </si>
  <si>
    <t>Ruby</t>
  </si>
  <si>
    <t>Barton</t>
  </si>
  <si>
    <t>Samuel</t>
  </si>
  <si>
    <t>Will</t>
  </si>
  <si>
    <t>Batterley</t>
  </si>
  <si>
    <t>Ilkley Harriers AC</t>
  </si>
  <si>
    <t>Battrick</t>
  </si>
  <si>
    <t>Elaine</t>
  </si>
  <si>
    <t>Battson</t>
  </si>
  <si>
    <t>Victoria Park Harriers</t>
  </si>
  <si>
    <t>Kathleen</t>
  </si>
  <si>
    <t>Batty</t>
  </si>
  <si>
    <t>Josh</t>
  </si>
  <si>
    <t>Bawie</t>
  </si>
  <si>
    <t>Ewan</t>
  </si>
  <si>
    <t>Beattie</t>
  </si>
  <si>
    <t>Robyn</t>
  </si>
  <si>
    <t>Beaty</t>
  </si>
  <si>
    <t>Beaumont</t>
  </si>
  <si>
    <t>Calder Valley Fell Runners</t>
  </si>
  <si>
    <t>Debbie</t>
  </si>
  <si>
    <t>Beck</t>
  </si>
  <si>
    <t>Lucy</t>
  </si>
  <si>
    <t>Beckingham</t>
  </si>
  <si>
    <t>Anna</t>
  </si>
  <si>
    <t>Keswick School</t>
  </si>
  <si>
    <t>Bedwell</t>
  </si>
  <si>
    <t>Northern Navigators</t>
  </si>
  <si>
    <t>Tom</t>
  </si>
  <si>
    <t>Beebe</t>
  </si>
  <si>
    <t>Barlick Fell Runners</t>
  </si>
  <si>
    <t>Beechey</t>
  </si>
  <si>
    <t>Trudy</t>
  </si>
  <si>
    <t>Beetham</t>
  </si>
  <si>
    <t>Bell</t>
  </si>
  <si>
    <t>Phoebe</t>
  </si>
  <si>
    <t>Rob</t>
  </si>
  <si>
    <t>Summit Ultra</t>
  </si>
  <si>
    <t>Sophie</t>
  </si>
  <si>
    <t>Ruth</t>
  </si>
  <si>
    <t>Dan</t>
  </si>
  <si>
    <t>Dale</t>
  </si>
  <si>
    <t>Jamie</t>
  </si>
  <si>
    <t>Stuart</t>
  </si>
  <si>
    <t>Annan and District</t>
  </si>
  <si>
    <t>Jenn</t>
  </si>
  <si>
    <t>Nidderdale Fell &amp; Trail</t>
  </si>
  <si>
    <t>Alison</t>
  </si>
  <si>
    <t>Bembridge</t>
  </si>
  <si>
    <t xml:space="preserve">Unattached </t>
  </si>
  <si>
    <t>Bennett</t>
  </si>
  <si>
    <t>Jackie</t>
  </si>
  <si>
    <t>Luke</t>
  </si>
  <si>
    <t>Beresford</t>
  </si>
  <si>
    <t>Matlock AC</t>
  </si>
  <si>
    <t>Oli</t>
  </si>
  <si>
    <t>Beswick</t>
  </si>
  <si>
    <t>Ross</t>
  </si>
  <si>
    <t>Bibby</t>
  </si>
  <si>
    <t>Bickerdike</t>
  </si>
  <si>
    <t>Freya</t>
  </si>
  <si>
    <t>Billinghurst</t>
  </si>
  <si>
    <t>Netherhall AC</t>
  </si>
  <si>
    <t>Mark</t>
  </si>
  <si>
    <t>Kay</t>
  </si>
  <si>
    <t>Zoe</t>
  </si>
  <si>
    <t>Billings</t>
  </si>
  <si>
    <t>Birkinshaw</t>
  </si>
  <si>
    <t>Hannah</t>
  </si>
  <si>
    <t>Dave</t>
  </si>
  <si>
    <t>Bish</t>
  </si>
  <si>
    <t>Beeston AC</t>
  </si>
  <si>
    <t>Toby</t>
  </si>
  <si>
    <t>Bishop</t>
  </si>
  <si>
    <t>Team Bath AC</t>
  </si>
  <si>
    <t>Blair</t>
  </si>
  <si>
    <t>Glyn</t>
  </si>
  <si>
    <t>Blakey</t>
  </si>
  <si>
    <t>Louise</t>
  </si>
  <si>
    <t>Bland</t>
  </si>
  <si>
    <t>Bober</t>
  </si>
  <si>
    <t>Harry</t>
  </si>
  <si>
    <t>Bolton</t>
  </si>
  <si>
    <t>Tony</t>
  </si>
  <si>
    <t>Bome</t>
  </si>
  <si>
    <t>Clive</t>
  </si>
  <si>
    <t>Bontoft</t>
  </si>
  <si>
    <t>Nathanael</t>
  </si>
  <si>
    <t>Booker</t>
  </si>
  <si>
    <t>Macclesfield Harriers</t>
  </si>
  <si>
    <t>Leo</t>
  </si>
  <si>
    <t>Booth</t>
  </si>
  <si>
    <t>Jessica</t>
  </si>
  <si>
    <t>Katy</t>
  </si>
  <si>
    <t>Boreham</t>
  </si>
  <si>
    <t>Swara</t>
  </si>
  <si>
    <t>Borole</t>
  </si>
  <si>
    <t>Bourne</t>
  </si>
  <si>
    <t>Bowland Fell Runners</t>
  </si>
  <si>
    <t>Bowman</t>
  </si>
  <si>
    <t>Howgill Harriers</t>
  </si>
  <si>
    <t>Lotty</t>
  </si>
  <si>
    <t>Bradford</t>
  </si>
  <si>
    <t>Cara</t>
  </si>
  <si>
    <t>Bradley</t>
  </si>
  <si>
    <t>Amy</t>
  </si>
  <si>
    <t>Stefan</t>
  </si>
  <si>
    <t>Bradshaw</t>
  </si>
  <si>
    <t>Tri Lakeland</t>
  </si>
  <si>
    <t>Molly</t>
  </si>
  <si>
    <t>Brailsford</t>
  </si>
  <si>
    <t>Lisa</t>
  </si>
  <si>
    <t>Braithwaite</t>
  </si>
  <si>
    <t>Bramley</t>
  </si>
  <si>
    <t>Huw</t>
  </si>
  <si>
    <t>Brassington</t>
  </si>
  <si>
    <t>Brewster</t>
  </si>
  <si>
    <t>Max</t>
  </si>
  <si>
    <t>Brewster-Grave</t>
  </si>
  <si>
    <t>Jack</t>
  </si>
  <si>
    <t>Lorna</t>
  </si>
  <si>
    <t>Brickman</t>
  </si>
  <si>
    <t>Bridgewater</t>
  </si>
  <si>
    <t>Kath</t>
  </si>
  <si>
    <t>Brierley</t>
  </si>
  <si>
    <t>Todmorden Harriers</t>
  </si>
  <si>
    <t>Finn</t>
  </si>
  <si>
    <t>Brigham</t>
  </si>
  <si>
    <t>Margot</t>
  </si>
  <si>
    <t>Matt</t>
  </si>
  <si>
    <t>Brindle</t>
  </si>
  <si>
    <t>Fiona</t>
  </si>
  <si>
    <t>Britton</t>
  </si>
  <si>
    <t>Richard</t>
  </si>
  <si>
    <t>Broadhead</t>
  </si>
  <si>
    <t>Brock</t>
  </si>
  <si>
    <t>Orion Harriers</t>
  </si>
  <si>
    <t>Martin</t>
  </si>
  <si>
    <t>Brockett</t>
  </si>
  <si>
    <t>Bromley</t>
  </si>
  <si>
    <t>Jeremy</t>
  </si>
  <si>
    <t>Brookes</t>
  </si>
  <si>
    <t>Bidulph AC</t>
  </si>
  <si>
    <t>Brotherton</t>
  </si>
  <si>
    <t>Jorja</t>
  </si>
  <si>
    <t>Brown</t>
  </si>
  <si>
    <t>Browne</t>
  </si>
  <si>
    <t>Rowena</t>
  </si>
  <si>
    <t>Peter</t>
  </si>
  <si>
    <t>Browning</t>
  </si>
  <si>
    <t>Clayton-le-Moors Harriers</t>
  </si>
  <si>
    <t>Andy</t>
  </si>
  <si>
    <t>Brunton</t>
  </si>
  <si>
    <t>Lindsay</t>
  </si>
  <si>
    <t>Buck</t>
  </si>
  <si>
    <t>Buckingham</t>
  </si>
  <si>
    <t>Donald</t>
  </si>
  <si>
    <t>Buffham</t>
  </si>
  <si>
    <t>Otley AC</t>
  </si>
  <si>
    <t>Babs</t>
  </si>
  <si>
    <t>Bukunola</t>
  </si>
  <si>
    <t>Leeds Bradford Tri</t>
  </si>
  <si>
    <t>Joseph</t>
  </si>
  <si>
    <t>Bull</t>
  </si>
  <si>
    <t>Ryan</t>
  </si>
  <si>
    <t>Bullock</t>
  </si>
  <si>
    <t>Dylan</t>
  </si>
  <si>
    <t>Bunting</t>
  </si>
  <si>
    <t>Adam</t>
  </si>
  <si>
    <t>Burnett</t>
  </si>
  <si>
    <t>Scott</t>
  </si>
  <si>
    <t>Burns</t>
  </si>
  <si>
    <t>Angela</t>
  </si>
  <si>
    <t>Tim</t>
  </si>
  <si>
    <t>Butcher</t>
  </si>
  <si>
    <t>Butler</t>
  </si>
  <si>
    <t>Nicky</t>
  </si>
  <si>
    <t>Keith</t>
  </si>
  <si>
    <t>Butterworth</t>
  </si>
  <si>
    <t>Albert</t>
  </si>
  <si>
    <t>Buttinger</t>
  </si>
  <si>
    <t>Edith</t>
  </si>
  <si>
    <t>Amanda</t>
  </si>
  <si>
    <t>Jonathan</t>
  </si>
  <si>
    <t>Cade</t>
  </si>
  <si>
    <t>Cain</t>
  </si>
  <si>
    <t>Callender</t>
  </si>
  <si>
    <t>Kenneth</t>
  </si>
  <si>
    <t>Cameron</t>
  </si>
  <si>
    <t>Highland Hill Runners</t>
  </si>
  <si>
    <t>George</t>
  </si>
  <si>
    <t>Campbell</t>
  </si>
  <si>
    <t>Rory</t>
  </si>
  <si>
    <t>Christopher</t>
  </si>
  <si>
    <t>Julie</t>
  </si>
  <si>
    <t>Carman</t>
  </si>
  <si>
    <t>Trawden AC</t>
  </si>
  <si>
    <t>Nicola</t>
  </si>
  <si>
    <t>Carruthers</t>
  </si>
  <si>
    <t>Carter</t>
  </si>
  <si>
    <t>Durham Fell Runners</t>
  </si>
  <si>
    <t>Jo</t>
  </si>
  <si>
    <t>Cartmell</t>
  </si>
  <si>
    <t>Charlotte</t>
  </si>
  <si>
    <t>Carton</t>
  </si>
  <si>
    <t>Billy</t>
  </si>
  <si>
    <t>Cartwright</t>
  </si>
  <si>
    <t>Abigail</t>
  </si>
  <si>
    <t>Cass</t>
  </si>
  <si>
    <t>Tamsin</t>
  </si>
  <si>
    <t>Casson</t>
  </si>
  <si>
    <t>Gareth</t>
  </si>
  <si>
    <t>Cavanagh</t>
  </si>
  <si>
    <t>Ted</t>
  </si>
  <si>
    <t>Chadwick</t>
  </si>
  <si>
    <t>Graham</t>
  </si>
  <si>
    <t>Chaplin-Brice</t>
  </si>
  <si>
    <t>Chapman</t>
  </si>
  <si>
    <t>Charlton</t>
  </si>
  <si>
    <t>Jennie</t>
  </si>
  <si>
    <t>Chatterley</t>
  </si>
  <si>
    <t>Chaudhri</t>
  </si>
  <si>
    <t>Alice</t>
  </si>
  <si>
    <t>Christmas</t>
  </si>
  <si>
    <t>Emily</t>
  </si>
  <si>
    <t>Jim</t>
  </si>
  <si>
    <t>Clapp</t>
  </si>
  <si>
    <t>Jake</t>
  </si>
  <si>
    <t>Clark</t>
  </si>
  <si>
    <t>clark</t>
  </si>
  <si>
    <t>Geoff</t>
  </si>
  <si>
    <t>Clarke</t>
  </si>
  <si>
    <t>Clarkson</t>
  </si>
  <si>
    <t>Barnsley Harriers</t>
  </si>
  <si>
    <t>Phil</t>
  </si>
  <si>
    <t>Clayton</t>
  </si>
  <si>
    <t>Michael</t>
  </si>
  <si>
    <t>Cliffe</t>
  </si>
  <si>
    <t>Clifford</t>
  </si>
  <si>
    <t>Clitheroe</t>
  </si>
  <si>
    <t>Border Reiver Runners</t>
  </si>
  <si>
    <t>Cole</t>
  </si>
  <si>
    <t>Coles</t>
  </si>
  <si>
    <t>Colla</t>
  </si>
  <si>
    <t>Collier</t>
  </si>
  <si>
    <t>Gemma</t>
  </si>
  <si>
    <t>Colling</t>
  </si>
  <si>
    <t>Jose</t>
  </si>
  <si>
    <t>Concha</t>
  </si>
  <si>
    <t>Divya</t>
  </si>
  <si>
    <t>Conlon</t>
  </si>
  <si>
    <t>Jillian</t>
  </si>
  <si>
    <t>Convey</t>
  </si>
  <si>
    <t>Anne</t>
  </si>
  <si>
    <t>Cook</t>
  </si>
  <si>
    <t>Cooke</t>
  </si>
  <si>
    <t>Cooling</t>
  </si>
  <si>
    <t>Niall</t>
  </si>
  <si>
    <t>Cooper</t>
  </si>
  <si>
    <t>Cope</t>
  </si>
  <si>
    <t>Corbett</t>
  </si>
  <si>
    <t>Corker</t>
  </si>
  <si>
    <t>Cornforth</t>
  </si>
  <si>
    <t>Cosgrove</t>
  </si>
  <si>
    <t>Cottam</t>
  </si>
  <si>
    <t>Cottrill</t>
  </si>
  <si>
    <t>Coventry</t>
  </si>
  <si>
    <t>Cowin</t>
  </si>
  <si>
    <t>Cowperthwaite</t>
  </si>
  <si>
    <t>Karen</t>
  </si>
  <si>
    <t>Cox</t>
  </si>
  <si>
    <t>Esmae</t>
  </si>
  <si>
    <t>Craig</t>
  </si>
  <si>
    <t>Robert</t>
  </si>
  <si>
    <t>Crawford</t>
  </si>
  <si>
    <t>Crawley</t>
  </si>
  <si>
    <t>Christine</t>
  </si>
  <si>
    <t>Crayston</t>
  </si>
  <si>
    <t>Crellin</t>
  </si>
  <si>
    <t>Cresswell</t>
  </si>
  <si>
    <t>Crompton</t>
  </si>
  <si>
    <t>Crook</t>
  </si>
  <si>
    <t>Crossley</t>
  </si>
  <si>
    <t>Crout</t>
  </si>
  <si>
    <t>Cruickshank</t>
  </si>
  <si>
    <t>Culling</t>
  </si>
  <si>
    <t>Millie</t>
  </si>
  <si>
    <t>Cumber</t>
  </si>
  <si>
    <t>Corinne</t>
  </si>
  <si>
    <t>Cummings</t>
  </si>
  <si>
    <t>Corinne Elizabeth</t>
  </si>
  <si>
    <t>Cumner</t>
  </si>
  <si>
    <t>Roddy</t>
  </si>
  <si>
    <t>Cunningham</t>
  </si>
  <si>
    <t>Curran</t>
  </si>
  <si>
    <t>Lee</t>
  </si>
  <si>
    <t>Daglish</t>
  </si>
  <si>
    <t>Heaton Harriers</t>
  </si>
  <si>
    <t>Gavin</t>
  </si>
  <si>
    <t>Iain</t>
  </si>
  <si>
    <t>Dalglish</t>
  </si>
  <si>
    <t>Daly</t>
  </si>
  <si>
    <t>Stephen</t>
  </si>
  <si>
    <t>Darbyshire</t>
  </si>
  <si>
    <t>Droitwich AC</t>
  </si>
  <si>
    <t>Darigala</t>
  </si>
  <si>
    <t>Darmody</t>
  </si>
  <si>
    <t>Davies</t>
  </si>
  <si>
    <t>Hazel</t>
  </si>
  <si>
    <t>Davis</t>
  </si>
  <si>
    <t>Charlie</t>
  </si>
  <si>
    <t>Day</t>
  </si>
  <si>
    <t>Roisin</t>
  </si>
  <si>
    <t>Delin</t>
  </si>
  <si>
    <t>Conor</t>
  </si>
  <si>
    <t>Claire</t>
  </si>
  <si>
    <t>Dickinson</t>
  </si>
  <si>
    <t>Diment</t>
  </si>
  <si>
    <t>North Shields Polytechnic Club</t>
  </si>
  <si>
    <t>Neve</t>
  </si>
  <si>
    <t>Dixon</t>
  </si>
  <si>
    <t>Grace</t>
  </si>
  <si>
    <t>Mikkeller Running Club</t>
  </si>
  <si>
    <t>Ali</t>
  </si>
  <si>
    <t>Mick</t>
  </si>
  <si>
    <t>Dobson</t>
  </si>
  <si>
    <t>Blake</t>
  </si>
  <si>
    <t>Dodds</t>
  </si>
  <si>
    <t>Harrison</t>
  </si>
  <si>
    <t>Dodgson</t>
  </si>
  <si>
    <t>Julian</t>
  </si>
  <si>
    <t>Donnelly</t>
  </si>
  <si>
    <t>Rhiannon</t>
  </si>
  <si>
    <t>Douglas</t>
  </si>
  <si>
    <t>Border Harriers</t>
  </si>
  <si>
    <t>Downes</t>
  </si>
  <si>
    <t>Downie</t>
  </si>
  <si>
    <t>Dowson</t>
  </si>
  <si>
    <t>Doxford</t>
  </si>
  <si>
    <t>South Shields Harriers &amp; AC</t>
  </si>
  <si>
    <t>Draper</t>
  </si>
  <si>
    <t>Celia</t>
  </si>
  <si>
    <t>Dring</t>
  </si>
  <si>
    <t>Duff</t>
  </si>
  <si>
    <t>Dugdale</t>
  </si>
  <si>
    <t>Lochlan</t>
  </si>
  <si>
    <t>Dulson</t>
  </si>
  <si>
    <t>Duncomb</t>
  </si>
  <si>
    <t>Alexandra</t>
  </si>
  <si>
    <t>Duncombe</t>
  </si>
  <si>
    <t>Dunning</t>
  </si>
  <si>
    <t>Heidi</t>
  </si>
  <si>
    <t>Dyson</t>
  </si>
  <si>
    <t>Cailum</t>
  </si>
  <si>
    <t>Earley</t>
  </si>
  <si>
    <t>North Leeds Fell Runners</t>
  </si>
  <si>
    <t>Eaton</t>
  </si>
  <si>
    <t>Eddy</t>
  </si>
  <si>
    <t>Jasper</t>
  </si>
  <si>
    <t>Edgar</t>
  </si>
  <si>
    <t>Harriet</t>
  </si>
  <si>
    <t>Edginton</t>
  </si>
  <si>
    <t>Edis</t>
  </si>
  <si>
    <t>Kieron</t>
  </si>
  <si>
    <t>Egerton</t>
  </si>
  <si>
    <t>Eggett</t>
  </si>
  <si>
    <t>Northumberland Fell Runners</t>
  </si>
  <si>
    <t>Elkington</t>
  </si>
  <si>
    <t>Ellis</t>
  </si>
  <si>
    <t>Elsby</t>
  </si>
  <si>
    <t>Evans</t>
  </si>
  <si>
    <t>Eyre</t>
  </si>
  <si>
    <t>Rachael</t>
  </si>
  <si>
    <t>Fairclough</t>
  </si>
  <si>
    <t>St Helens Striders</t>
  </si>
  <si>
    <t>Fanning</t>
  </si>
  <si>
    <t>Farmer</t>
  </si>
  <si>
    <t>Freddie</t>
  </si>
  <si>
    <t>Farnham</t>
  </si>
  <si>
    <t>Faulden</t>
  </si>
  <si>
    <t>Faulder</t>
  </si>
  <si>
    <t>Bev</t>
  </si>
  <si>
    <t>Jess</t>
  </si>
  <si>
    <t>Ferris</t>
  </si>
  <si>
    <t>Fidrmuc</t>
  </si>
  <si>
    <t>Fielden</t>
  </si>
  <si>
    <t>Bruno</t>
  </si>
  <si>
    <t>Fielding</t>
  </si>
  <si>
    <t>Finch</t>
  </si>
  <si>
    <t>Mac</t>
  </si>
  <si>
    <t>Findlay</t>
  </si>
  <si>
    <t>Firmin</t>
  </si>
  <si>
    <t>Alex</t>
  </si>
  <si>
    <t>Seben</t>
  </si>
  <si>
    <t>Fish</t>
  </si>
  <si>
    <t>Fisher</t>
  </si>
  <si>
    <t>Amelia</t>
  </si>
  <si>
    <t>Lorraine</t>
  </si>
  <si>
    <t>Alpkit Run Club</t>
  </si>
  <si>
    <t>Darren</t>
  </si>
  <si>
    <t>Fishwick</t>
  </si>
  <si>
    <t>Chorley AC</t>
  </si>
  <si>
    <t>Fitzpatrick</t>
  </si>
  <si>
    <t>Frank</t>
  </si>
  <si>
    <t>Helsby</t>
  </si>
  <si>
    <t>Fleet</t>
  </si>
  <si>
    <t>Fleming</t>
  </si>
  <si>
    <t>Hoad Hill Harriers</t>
  </si>
  <si>
    <t>Flemming</t>
  </si>
  <si>
    <t>Leon</t>
  </si>
  <si>
    <t>Flesher</t>
  </si>
  <si>
    <t>Georgie</t>
  </si>
  <si>
    <t>Fletcher</t>
  </si>
  <si>
    <t>Indea</t>
  </si>
  <si>
    <t>Flood</t>
  </si>
  <si>
    <t>Kate</t>
  </si>
  <si>
    <t>Fogelberg</t>
  </si>
  <si>
    <t>Foley</t>
  </si>
  <si>
    <t>Horwich R M I Harriers</t>
  </si>
  <si>
    <t>Fordyce</t>
  </si>
  <si>
    <t>Forster</t>
  </si>
  <si>
    <t>Wharfedale Harriers</t>
  </si>
  <si>
    <t>Foster</t>
  </si>
  <si>
    <t>Frankie</t>
  </si>
  <si>
    <t>Frampton</t>
  </si>
  <si>
    <t>Duncan</t>
  </si>
  <si>
    <t>Francis</t>
  </si>
  <si>
    <t>Franklin</t>
  </si>
  <si>
    <t>Calum</t>
  </si>
  <si>
    <t>Fraser</t>
  </si>
  <si>
    <t>Freeman</t>
  </si>
  <si>
    <t>Fritsch</t>
  </si>
  <si>
    <t>Frost</t>
  </si>
  <si>
    <t>Wells Harriers</t>
  </si>
  <si>
    <t>Ashly</t>
  </si>
  <si>
    <t>Fryer</t>
  </si>
  <si>
    <t>Ashley</t>
  </si>
  <si>
    <t>Fullwood</t>
  </si>
  <si>
    <t>Furlong</t>
  </si>
  <si>
    <t>Ely Runners</t>
  </si>
  <si>
    <t>Furse</t>
  </si>
  <si>
    <t>Fyles</t>
  </si>
  <si>
    <t>Rachel</t>
  </si>
  <si>
    <t>Gale</t>
  </si>
  <si>
    <t>DCH Run Club</t>
  </si>
  <si>
    <t>Trish</t>
  </si>
  <si>
    <t>Gallacher</t>
  </si>
  <si>
    <t>Ed</t>
  </si>
  <si>
    <t>Gamble</t>
  </si>
  <si>
    <t>Clare</t>
  </si>
  <si>
    <t>Gardiner</t>
  </si>
  <si>
    <t>Jenna</t>
  </si>
  <si>
    <t>Gardner</t>
  </si>
  <si>
    <t>Bobby</t>
  </si>
  <si>
    <t>Gard-Storry</t>
  </si>
  <si>
    <t>Florence</t>
  </si>
  <si>
    <t>Gaskell</t>
  </si>
  <si>
    <t>German</t>
  </si>
  <si>
    <t>Gerrity</t>
  </si>
  <si>
    <t>Newcastle (Staffs) AC</t>
  </si>
  <si>
    <t>Roy</t>
  </si>
  <si>
    <t>Gibson</t>
  </si>
  <si>
    <t>Laura</t>
  </si>
  <si>
    <t>Gimenez Arbej</t>
  </si>
  <si>
    <t>Gittins</t>
  </si>
  <si>
    <t>Glendinning</t>
  </si>
  <si>
    <t>Golding</t>
  </si>
  <si>
    <t>Goodwin</t>
  </si>
  <si>
    <t>Holly</t>
  </si>
  <si>
    <t>Gordan</t>
  </si>
  <si>
    <t>Gordon</t>
  </si>
  <si>
    <t>Kerrie</t>
  </si>
  <si>
    <t>Gosling</t>
  </si>
  <si>
    <t>Stewart</t>
  </si>
  <si>
    <t>Gourlay</t>
  </si>
  <si>
    <t>Liam</t>
  </si>
  <si>
    <t>Isobel</t>
  </si>
  <si>
    <t>Grainge</t>
  </si>
  <si>
    <t>Holme Pierrepont Running Club</t>
  </si>
  <si>
    <t>Thom</t>
  </si>
  <si>
    <t>Gray</t>
  </si>
  <si>
    <t>Golftyn CP</t>
  </si>
  <si>
    <t>Ann</t>
  </si>
  <si>
    <t>Jodie</t>
  </si>
  <si>
    <t>Drew</t>
  </si>
  <si>
    <t>Deestriders RC</t>
  </si>
  <si>
    <t>Grayson</t>
  </si>
  <si>
    <t>Green</t>
  </si>
  <si>
    <t>Headington Road Runners</t>
  </si>
  <si>
    <t>Rebecca</t>
  </si>
  <si>
    <t>Greenwell</t>
  </si>
  <si>
    <t>Sean</t>
  </si>
  <si>
    <t>Greenwood</t>
  </si>
  <si>
    <t>Rossendale Harriers</t>
  </si>
  <si>
    <t>Gary</t>
  </si>
  <si>
    <t>Gregory</t>
  </si>
  <si>
    <t>Allan</t>
  </si>
  <si>
    <t>Gribbin</t>
  </si>
  <si>
    <t>Griffin</t>
  </si>
  <si>
    <t>Griffiths</t>
  </si>
  <si>
    <t>Crystal Palace Triathletes</t>
  </si>
  <si>
    <t>Isaac</t>
  </si>
  <si>
    <t>Iris</t>
  </si>
  <si>
    <t>grimshaw</t>
  </si>
  <si>
    <t>Sadie</t>
  </si>
  <si>
    <t>Grisedale</t>
  </si>
  <si>
    <t>Benji</t>
  </si>
  <si>
    <t>Grundy</t>
  </si>
  <si>
    <t>Benjamin</t>
  </si>
  <si>
    <t>Gunning</t>
  </si>
  <si>
    <t>Hackett</t>
  </si>
  <si>
    <t>Sofia</t>
  </si>
  <si>
    <t>Hall</t>
  </si>
  <si>
    <t>Steven</t>
  </si>
  <si>
    <t>Halsall</t>
  </si>
  <si>
    <t>Trotters Independent Trading Co.</t>
  </si>
  <si>
    <t>Hamand</t>
  </si>
  <si>
    <t>Hamlin</t>
  </si>
  <si>
    <t>Hammal</t>
  </si>
  <si>
    <t>Al</t>
  </si>
  <si>
    <t>Hanna</t>
  </si>
  <si>
    <t>Aaron</t>
  </si>
  <si>
    <t>Hargreaves</t>
  </si>
  <si>
    <t>Slaithwaite Striders RC</t>
  </si>
  <si>
    <t>Harper</t>
  </si>
  <si>
    <t>Harrington</t>
  </si>
  <si>
    <t>Harris</t>
  </si>
  <si>
    <t>Leanne</t>
  </si>
  <si>
    <t>Finley</t>
  </si>
  <si>
    <t>Scarlett</t>
  </si>
  <si>
    <t>Verity</t>
  </si>
  <si>
    <t>Holcombe Harriers</t>
  </si>
  <si>
    <t>Harrod</t>
  </si>
  <si>
    <t>Hartley</t>
  </si>
  <si>
    <t>Naomi</t>
  </si>
  <si>
    <t>Hartopp</t>
  </si>
  <si>
    <t>Hillsborough &amp; Rivelin</t>
  </si>
  <si>
    <t>Marlena</t>
  </si>
  <si>
    <t>Harwood</t>
  </si>
  <si>
    <t>Dustin</t>
  </si>
  <si>
    <t>Havelock-Allan</t>
  </si>
  <si>
    <t>Theo</t>
  </si>
  <si>
    <t>Hawker</t>
  </si>
  <si>
    <t>Giles</t>
  </si>
  <si>
    <t>Hawking</t>
  </si>
  <si>
    <t>Hawkyard</t>
  </si>
  <si>
    <t>Hawley</t>
  </si>
  <si>
    <t>Haworth</t>
  </si>
  <si>
    <t>Phillipa</t>
  </si>
  <si>
    <t>Victoria</t>
  </si>
  <si>
    <t>Freyja</t>
  </si>
  <si>
    <t>Hawson</t>
  </si>
  <si>
    <t>Heaton</t>
  </si>
  <si>
    <t>Preston Harriers</t>
  </si>
  <si>
    <t>Heaviside</t>
  </si>
  <si>
    <t>Keighley &amp; Craven AC</t>
  </si>
  <si>
    <t>Hebblethwaite</t>
  </si>
  <si>
    <t>Helmer</t>
  </si>
  <si>
    <t>Edison</t>
  </si>
  <si>
    <t>Hemmings</t>
  </si>
  <si>
    <t>Hemsley</t>
  </si>
  <si>
    <t>Jeff</t>
  </si>
  <si>
    <t>Henderson</t>
  </si>
  <si>
    <t>Tracy</t>
  </si>
  <si>
    <t>Heppell</t>
  </si>
  <si>
    <t>West Cumberland Orienteering Club</t>
  </si>
  <si>
    <t>Hetherington</t>
  </si>
  <si>
    <t>BodyFit Cumbria</t>
  </si>
  <si>
    <t>Emilie</t>
  </si>
  <si>
    <t>Hewitson</t>
  </si>
  <si>
    <t>Nici</t>
  </si>
  <si>
    <t>Hey</t>
  </si>
  <si>
    <t>mike</t>
  </si>
  <si>
    <t>hey</t>
  </si>
  <si>
    <t>Arthur</t>
  </si>
  <si>
    <t>Hill</t>
  </si>
  <si>
    <t>Suzy</t>
  </si>
  <si>
    <t>Danie</t>
  </si>
  <si>
    <t>Hillier</t>
  </si>
  <si>
    <t>Kyle</t>
  </si>
  <si>
    <t>Jemma</t>
  </si>
  <si>
    <t>Hilton</t>
  </si>
  <si>
    <t>Hind</t>
  </si>
  <si>
    <t>Hiom</t>
  </si>
  <si>
    <t>Hitchen</t>
  </si>
  <si>
    <t>Willow</t>
  </si>
  <si>
    <t>Hocking</t>
  </si>
  <si>
    <t>Olive</t>
  </si>
  <si>
    <t>Joppy</t>
  </si>
  <si>
    <t>Hodgson</t>
  </si>
  <si>
    <t>Maryport CSC</t>
  </si>
  <si>
    <t>Kieran</t>
  </si>
  <si>
    <t>Penistone Footpath Runners &amp; AC</t>
  </si>
  <si>
    <t>Hayley</t>
  </si>
  <si>
    <t>Sara</t>
  </si>
  <si>
    <t>Hogarth</t>
  </si>
  <si>
    <t>Justine</t>
  </si>
  <si>
    <t>Caroline</t>
  </si>
  <si>
    <t>Holden</t>
  </si>
  <si>
    <t>Holding</t>
  </si>
  <si>
    <t>Eunice</t>
  </si>
  <si>
    <t>Hollis</t>
  </si>
  <si>
    <t>Holman</t>
  </si>
  <si>
    <t>Holmes</t>
  </si>
  <si>
    <t>Patrick</t>
  </si>
  <si>
    <t>Ivan</t>
  </si>
  <si>
    <t>Holroyd</t>
  </si>
  <si>
    <t>Alan</t>
  </si>
  <si>
    <t>Homer</t>
  </si>
  <si>
    <t>Hood</t>
  </si>
  <si>
    <t>Skipton AC</t>
  </si>
  <si>
    <t>Hooper</t>
  </si>
  <si>
    <t>Carnethy Hill Running Club</t>
  </si>
  <si>
    <t>Hopwood</t>
  </si>
  <si>
    <t>Settle Harriers</t>
  </si>
  <si>
    <t>Barney</t>
  </si>
  <si>
    <t>Horne</t>
  </si>
  <si>
    <t>Horrigan</t>
  </si>
  <si>
    <t>Houghton</t>
  </si>
  <si>
    <t>Seth</t>
  </si>
  <si>
    <t>Howard</t>
  </si>
  <si>
    <t>Lonsdale Fell Runners</t>
  </si>
  <si>
    <t>Furness Fell Runners</t>
  </si>
  <si>
    <t>Colin</t>
  </si>
  <si>
    <t>Howarth</t>
  </si>
  <si>
    <t>Jonny</t>
  </si>
  <si>
    <t>Howe</t>
  </si>
  <si>
    <t>Judy</t>
  </si>
  <si>
    <t>Howells</t>
  </si>
  <si>
    <t>Howgarth</t>
  </si>
  <si>
    <t>Howson</t>
  </si>
  <si>
    <t>Dronfield Running Club</t>
  </si>
  <si>
    <t>Lynne</t>
  </si>
  <si>
    <t>Hume</t>
  </si>
  <si>
    <t>Humphreys</t>
  </si>
  <si>
    <t>Hunter</t>
  </si>
  <si>
    <t>Niamh</t>
  </si>
  <si>
    <t>Hutchinson</t>
  </si>
  <si>
    <t>Jenni</t>
  </si>
  <si>
    <t>Tilly</t>
  </si>
  <si>
    <t>Hynes</t>
  </si>
  <si>
    <t>Stephanie</t>
  </si>
  <si>
    <t>Illingworth</t>
  </si>
  <si>
    <t>Steph</t>
  </si>
  <si>
    <t>Guy</t>
  </si>
  <si>
    <t>Ingram</t>
  </si>
  <si>
    <t>Ing-Simmons</t>
  </si>
  <si>
    <t>Ion</t>
  </si>
  <si>
    <t>Nick</t>
  </si>
  <si>
    <t>Irlam</t>
  </si>
  <si>
    <t>Matty</t>
  </si>
  <si>
    <t>Jackman</t>
  </si>
  <si>
    <t>Jackson</t>
  </si>
  <si>
    <t>Jennifer</t>
  </si>
  <si>
    <t>Nichola</t>
  </si>
  <si>
    <t>Ange</t>
  </si>
  <si>
    <t>Stadium Runners</t>
  </si>
  <si>
    <t>Paula</t>
  </si>
  <si>
    <t>Arron</t>
  </si>
  <si>
    <t>Worksop Harriers</t>
  </si>
  <si>
    <t>Caitlin</t>
  </si>
  <si>
    <t>Jacques</t>
  </si>
  <si>
    <t>Lewis</t>
  </si>
  <si>
    <t>Megan</t>
  </si>
  <si>
    <t>Edward</t>
  </si>
  <si>
    <t>Phoenix AC</t>
  </si>
  <si>
    <t>Jardove</t>
  </si>
  <si>
    <t>Jarvis</t>
  </si>
  <si>
    <t>Jeffery</t>
  </si>
  <si>
    <t>Ellie</t>
  </si>
  <si>
    <t>Jervis</t>
  </si>
  <si>
    <t>Mylo</t>
  </si>
  <si>
    <t>Jewell</t>
  </si>
  <si>
    <t>Ade</t>
  </si>
  <si>
    <t>Poppy</t>
  </si>
  <si>
    <t>Johnson</t>
  </si>
  <si>
    <t>Johnston</t>
  </si>
  <si>
    <t>Jones</t>
  </si>
  <si>
    <t>Joyce</t>
  </si>
  <si>
    <t>Linda</t>
  </si>
  <si>
    <t>Jubb</t>
  </si>
  <si>
    <t>Katie</t>
  </si>
  <si>
    <t>Kaars-Sijpesteijn</t>
  </si>
  <si>
    <t>Roundhay Runners</t>
  </si>
  <si>
    <t>Kelham</t>
  </si>
  <si>
    <t>Kelland</t>
  </si>
  <si>
    <t>Bailey</t>
  </si>
  <si>
    <t>Kelly</t>
  </si>
  <si>
    <t>Jordan</t>
  </si>
  <si>
    <t>Reece</t>
  </si>
  <si>
    <t>Kennedy</t>
  </si>
  <si>
    <t>Joe</t>
  </si>
  <si>
    <t>Kenny</t>
  </si>
  <si>
    <t>George Jendarah</t>
  </si>
  <si>
    <t>Kime-Oliver</t>
  </si>
  <si>
    <t>Lilly Mitohnah</t>
  </si>
  <si>
    <t>King</t>
  </si>
  <si>
    <t>Kings</t>
  </si>
  <si>
    <t>Kirk</t>
  </si>
  <si>
    <t>Kitching</t>
  </si>
  <si>
    <t>Graeme</t>
  </si>
  <si>
    <t>Kite</t>
  </si>
  <si>
    <t>Wheathhampstead Warriors</t>
  </si>
  <si>
    <t>Knight</t>
  </si>
  <si>
    <t>Zak</t>
  </si>
  <si>
    <t>Knill</t>
  </si>
  <si>
    <t>Knowles</t>
  </si>
  <si>
    <t>Kramer</t>
  </si>
  <si>
    <t>Lamb</t>
  </si>
  <si>
    <t>Lambert</t>
  </si>
  <si>
    <t>Tanya</t>
  </si>
  <si>
    <t>Lane</t>
  </si>
  <si>
    <t>Langley</t>
  </si>
  <si>
    <t>Tring RC</t>
  </si>
  <si>
    <t>Langridge</t>
  </si>
  <si>
    <t>Bollington Harriers</t>
  </si>
  <si>
    <t>Larkin</t>
  </si>
  <si>
    <t>Kathryn</t>
  </si>
  <si>
    <t>Larkin-Bramley</t>
  </si>
  <si>
    <t>Durham Mums on the Run</t>
  </si>
  <si>
    <t>Laverick</t>
  </si>
  <si>
    <t>Lawrence</t>
  </si>
  <si>
    <t>Cambridge Harriers</t>
  </si>
  <si>
    <t>Le Voi</t>
  </si>
  <si>
    <t>Leadley</t>
  </si>
  <si>
    <t>Loftus &amp; Whitby AC</t>
  </si>
  <si>
    <t>Leckey</t>
  </si>
  <si>
    <t>Danielle</t>
  </si>
  <si>
    <t>Ledbury</t>
  </si>
  <si>
    <t>Lewthwaite</t>
  </si>
  <si>
    <t>Jill</t>
  </si>
  <si>
    <t>Libby</t>
  </si>
  <si>
    <t>Ralph</t>
  </si>
  <si>
    <t>Liddell</t>
  </si>
  <si>
    <t>Likeman</t>
  </si>
  <si>
    <t>Lister</t>
  </si>
  <si>
    <t>Rhona</t>
  </si>
  <si>
    <t>Livesey</t>
  </si>
  <si>
    <t>Esther</t>
  </si>
  <si>
    <t>Loader</t>
  </si>
  <si>
    <t>Loan</t>
  </si>
  <si>
    <t>Lorente-Cronin</t>
  </si>
  <si>
    <t>Lowther</t>
  </si>
  <si>
    <t>Lumsdon</t>
  </si>
  <si>
    <t>Lund</t>
  </si>
  <si>
    <t>Adele</t>
  </si>
  <si>
    <t>Lyall</t>
  </si>
  <si>
    <t>Lynch</t>
  </si>
  <si>
    <t>St Finbarrs</t>
  </si>
  <si>
    <t>Lyon</t>
  </si>
  <si>
    <t>Johnathan</t>
  </si>
  <si>
    <t>Karin</t>
  </si>
  <si>
    <t>Lyones</t>
  </si>
  <si>
    <t>Macdonald</t>
  </si>
  <si>
    <t>Bingley Harriers &amp; AC</t>
  </si>
  <si>
    <t>Kerry</t>
  </si>
  <si>
    <t>MacInnes</t>
  </si>
  <si>
    <t>Alasdair</t>
  </si>
  <si>
    <t>Kevin</t>
  </si>
  <si>
    <t>Mackay</t>
  </si>
  <si>
    <t>Mackie</t>
  </si>
  <si>
    <t>Lesley</t>
  </si>
  <si>
    <t>Malarkey</t>
  </si>
  <si>
    <t>Malloy</t>
  </si>
  <si>
    <t>Managh</t>
  </si>
  <si>
    <t>Marcinowicz</t>
  </si>
  <si>
    <t>Cleo</t>
  </si>
  <si>
    <t>Marr</t>
  </si>
  <si>
    <t>Violet</t>
  </si>
  <si>
    <t>Bridie</t>
  </si>
  <si>
    <t>Marriot</t>
  </si>
  <si>
    <t>Marriott</t>
  </si>
  <si>
    <t>Frances</t>
  </si>
  <si>
    <t>Marrs</t>
  </si>
  <si>
    <t>Evelyn</t>
  </si>
  <si>
    <t>craig</t>
  </si>
  <si>
    <t>marsh</t>
  </si>
  <si>
    <t>Marshall</t>
  </si>
  <si>
    <t>C</t>
  </si>
  <si>
    <t>Rosanna</t>
  </si>
  <si>
    <t>Marshallsay</t>
  </si>
  <si>
    <t>Martell</t>
  </si>
  <si>
    <t>Altrincham</t>
  </si>
  <si>
    <t>Mason</t>
  </si>
  <si>
    <t>Joey</t>
  </si>
  <si>
    <t>Masters</t>
  </si>
  <si>
    <t>Mather</t>
  </si>
  <si>
    <t>Matocks</t>
  </si>
  <si>
    <t>Mattinson</t>
  </si>
  <si>
    <t>Mavin</t>
  </si>
  <si>
    <t>Timothy</t>
  </si>
  <si>
    <t>May</t>
  </si>
  <si>
    <t>Maybury</t>
  </si>
  <si>
    <t>McAtear</t>
  </si>
  <si>
    <t>Callum</t>
  </si>
  <si>
    <t>McBrearty</t>
  </si>
  <si>
    <t>McCoy</t>
  </si>
  <si>
    <t>East Hull Harriers</t>
  </si>
  <si>
    <t>Morpeth Harriers</t>
  </si>
  <si>
    <t>Philippa</t>
  </si>
  <si>
    <t>McCrea</t>
  </si>
  <si>
    <t>Louisa</t>
  </si>
  <si>
    <t>McDonald</t>
  </si>
  <si>
    <t>Annie</t>
  </si>
  <si>
    <t>McDougal</t>
  </si>
  <si>
    <t>McDoulall</t>
  </si>
  <si>
    <t>Eoin</t>
  </si>
  <si>
    <t>McGleenan</t>
  </si>
  <si>
    <t>Aidan</t>
  </si>
  <si>
    <t>Lucas</t>
  </si>
  <si>
    <t>McGregor</t>
  </si>
  <si>
    <t>McIntosh</t>
  </si>
  <si>
    <t>McIver</t>
  </si>
  <si>
    <t>Pat</t>
  </si>
  <si>
    <t>Mciver</t>
  </si>
  <si>
    <t>Ada</t>
  </si>
  <si>
    <t>McLain</t>
  </si>
  <si>
    <t>Greta</t>
  </si>
  <si>
    <t>Hamish</t>
  </si>
  <si>
    <t>McLaughlin</t>
  </si>
  <si>
    <t>McLean</t>
  </si>
  <si>
    <t>Mcmahon</t>
  </si>
  <si>
    <t>Beth</t>
  </si>
  <si>
    <t>McVittie</t>
  </si>
  <si>
    <t>Trevor</t>
  </si>
  <si>
    <t>Katherine</t>
  </si>
  <si>
    <t>Melrose</t>
  </si>
  <si>
    <t>Melvin</t>
  </si>
  <si>
    <t>Merrett</t>
  </si>
  <si>
    <t>Messenger</t>
  </si>
  <si>
    <t>Philip</t>
  </si>
  <si>
    <t>Metcalf</t>
  </si>
  <si>
    <t>Catherine</t>
  </si>
  <si>
    <t>Mieras</t>
  </si>
  <si>
    <t>Mikkelsen-Barron</t>
  </si>
  <si>
    <t>Milburn</t>
  </si>
  <si>
    <t>Millen</t>
  </si>
  <si>
    <t>Millener</t>
  </si>
  <si>
    <t>Tri-Lakeland</t>
  </si>
  <si>
    <t>Milliken</t>
  </si>
  <si>
    <t>Owen</t>
  </si>
  <si>
    <t>Mills</t>
  </si>
  <si>
    <t>Fliss</t>
  </si>
  <si>
    <t>Milner</t>
  </si>
  <si>
    <t>Mirfield</t>
  </si>
  <si>
    <t>Barlikk Fell Runners</t>
  </si>
  <si>
    <t>Mitchell</t>
  </si>
  <si>
    <t>Marsden Racers</t>
  </si>
  <si>
    <t>Cherry</t>
  </si>
  <si>
    <t>Moger</t>
  </si>
  <si>
    <t>Steels</t>
  </si>
  <si>
    <t>Molnar</t>
  </si>
  <si>
    <t>Moore</t>
  </si>
  <si>
    <t>Moorfield</t>
  </si>
  <si>
    <t>Wigan Phoenix</t>
  </si>
  <si>
    <t>Warren</t>
  </si>
  <si>
    <t>Mora</t>
  </si>
  <si>
    <t>Declan</t>
  </si>
  <si>
    <t>Morgan</t>
  </si>
  <si>
    <t>City of Lisburn AC</t>
  </si>
  <si>
    <t>Morley</t>
  </si>
  <si>
    <t>Morris</t>
  </si>
  <si>
    <t>Kathy</t>
  </si>
  <si>
    <t>Moss</t>
  </si>
  <si>
    <t>Jane</t>
  </si>
  <si>
    <t>Mottram</t>
  </si>
  <si>
    <t>Mounsey</t>
  </si>
  <si>
    <t>Lorela</t>
  </si>
  <si>
    <t>Movileanu</t>
  </si>
  <si>
    <t>Murphie</t>
  </si>
  <si>
    <t>Murray</t>
  </si>
  <si>
    <t>Wayne</t>
  </si>
  <si>
    <t>Teviotdale Harriers</t>
  </si>
  <si>
    <t>Mel</t>
  </si>
  <si>
    <t>Mustafa</t>
  </si>
  <si>
    <t>Nash</t>
  </si>
  <si>
    <t>Naylor</t>
  </si>
  <si>
    <t>Cerys</t>
  </si>
  <si>
    <t>Bethan</t>
  </si>
  <si>
    <t>Archie</t>
  </si>
  <si>
    <t>Neild</t>
  </si>
  <si>
    <t>Neilson</t>
  </si>
  <si>
    <t>Netherway</t>
  </si>
  <si>
    <t>Nettleton</t>
  </si>
  <si>
    <t>Newsholme</t>
  </si>
  <si>
    <t>Nichols</t>
  </si>
  <si>
    <t>Nicoll</t>
  </si>
  <si>
    <t>Niven</t>
  </si>
  <si>
    <t>Nolan</t>
  </si>
  <si>
    <t>Norman</t>
  </si>
  <si>
    <t>Norwood</t>
  </si>
  <si>
    <t>Nutter</t>
  </si>
  <si>
    <t>Mary</t>
  </si>
  <si>
    <t>Ockenden</t>
  </si>
  <si>
    <t>O'Donoghue</t>
  </si>
  <si>
    <t>Manchester Triathlon Club</t>
  </si>
  <si>
    <t>Ogden</t>
  </si>
  <si>
    <t>Shane</t>
  </si>
  <si>
    <t>Ohly</t>
  </si>
  <si>
    <t>O'Keeffe</t>
  </si>
  <si>
    <t>Oldfield</t>
  </si>
  <si>
    <t>Marco</t>
  </si>
  <si>
    <t>Opalinski</t>
  </si>
  <si>
    <t>Orouke</t>
  </si>
  <si>
    <t>Orrell</t>
  </si>
  <si>
    <t>Fell Runners Association</t>
  </si>
  <si>
    <t>Lou</t>
  </si>
  <si>
    <t>Osborn</t>
  </si>
  <si>
    <t>Osborne</t>
  </si>
  <si>
    <t>O'Shea Brown</t>
  </si>
  <si>
    <t>Pala</t>
  </si>
  <si>
    <t>Palmer</t>
  </si>
  <si>
    <t>Arjun</t>
  </si>
  <si>
    <t>Pandya</t>
  </si>
  <si>
    <t>Cal</t>
  </si>
  <si>
    <t>Pannone</t>
  </si>
  <si>
    <t>Pape</t>
  </si>
  <si>
    <t>Parker</t>
  </si>
  <si>
    <t>Parkington</t>
  </si>
  <si>
    <t>Parmenter</t>
  </si>
  <si>
    <t>Parsons</t>
  </si>
  <si>
    <t>Penny</t>
  </si>
  <si>
    <t>Partridge</t>
  </si>
  <si>
    <t>Pascall</t>
  </si>
  <si>
    <t>Dot</t>
  </si>
  <si>
    <t>Patton</t>
  </si>
  <si>
    <t>Pearce</t>
  </si>
  <si>
    <t>Kayleigh</t>
  </si>
  <si>
    <t>Pearson</t>
  </si>
  <si>
    <t>Pennington</t>
  </si>
  <si>
    <t>Kim</t>
  </si>
  <si>
    <t>Pepper</t>
  </si>
  <si>
    <t>Percival</t>
  </si>
  <si>
    <t>Tri Lakeland juniors</t>
  </si>
  <si>
    <t>Phillips</t>
  </si>
  <si>
    <t>Cat</t>
  </si>
  <si>
    <t>Pickup</t>
  </si>
  <si>
    <t>Piercy</t>
  </si>
  <si>
    <t>Pietersen</t>
  </si>
  <si>
    <t>Valentine</t>
  </si>
  <si>
    <t>Pilars de Pilar</t>
  </si>
  <si>
    <t>Pearl</t>
  </si>
  <si>
    <t>Pinnick</t>
  </si>
  <si>
    <t>Pitchford</t>
  </si>
  <si>
    <t>Plant</t>
  </si>
  <si>
    <t>Liz</t>
  </si>
  <si>
    <t>Pockey</t>
  </si>
  <si>
    <t>Podd</t>
  </si>
  <si>
    <t>Bramhall Runners</t>
  </si>
  <si>
    <t>Polkey</t>
  </si>
  <si>
    <t>Pollen</t>
  </si>
  <si>
    <t>Hughie</t>
  </si>
  <si>
    <t>Postlethwaite</t>
  </si>
  <si>
    <t>Poulston</t>
  </si>
  <si>
    <t>Wirral AC</t>
  </si>
  <si>
    <t>Alayn</t>
  </si>
  <si>
    <t>Poulter</t>
  </si>
  <si>
    <t>Poulton</t>
  </si>
  <si>
    <t>Powell</t>
  </si>
  <si>
    <t>Powell-Davies</t>
  </si>
  <si>
    <t>Price</t>
  </si>
  <si>
    <t>Priseman</t>
  </si>
  <si>
    <t>Pritchard</t>
  </si>
  <si>
    <t>Procter</t>
  </si>
  <si>
    <t>Proctor</t>
  </si>
  <si>
    <t>Prosser</t>
  </si>
  <si>
    <t>Pyke</t>
  </si>
  <si>
    <t>Arabella</t>
  </si>
  <si>
    <t>Quail</t>
  </si>
  <si>
    <t>Teagan</t>
  </si>
  <si>
    <t>Quigley</t>
  </si>
  <si>
    <t>Rafferty</t>
  </si>
  <si>
    <t>Raffle</t>
  </si>
  <si>
    <t>Altringham</t>
  </si>
  <si>
    <t>Keeley</t>
  </si>
  <si>
    <t>Rainsford</t>
  </si>
  <si>
    <t>Ratcliffe</t>
  </si>
  <si>
    <t>Floyd</t>
  </si>
  <si>
    <t>Mile High</t>
  </si>
  <si>
    <t>Ray</t>
  </si>
  <si>
    <t>Isabell</t>
  </si>
  <si>
    <t>Read</t>
  </si>
  <si>
    <t>Reed</t>
  </si>
  <si>
    <t>Reilly</t>
  </si>
  <si>
    <t>Rhodes</t>
  </si>
  <si>
    <t>Lizzie</t>
  </si>
  <si>
    <t>Richardson</t>
  </si>
  <si>
    <t>Eryri Harriers</t>
  </si>
  <si>
    <t>Richmond</t>
  </si>
  <si>
    <t>Rickerby</t>
  </si>
  <si>
    <t>Rigby</t>
  </si>
  <si>
    <t>Rigg</t>
  </si>
  <si>
    <t>Phill</t>
  </si>
  <si>
    <t>Lenny</t>
  </si>
  <si>
    <t>Roberts</t>
  </si>
  <si>
    <t>Phoenix</t>
  </si>
  <si>
    <t>Robertson</t>
  </si>
  <si>
    <t>Keira</t>
  </si>
  <si>
    <t>Robinson</t>
  </si>
  <si>
    <t>Jasmine</t>
  </si>
  <si>
    <t>Robson</t>
  </si>
  <si>
    <t>Joanne</t>
  </si>
  <si>
    <t>Rodham</t>
  </si>
  <si>
    <t>Roe</t>
  </si>
  <si>
    <t>Joanna</t>
  </si>
  <si>
    <t>Rolls</t>
  </si>
  <si>
    <t>Roper</t>
  </si>
  <si>
    <t>Lilly</t>
  </si>
  <si>
    <t>Rowe</t>
  </si>
  <si>
    <t>Lonely Goat RC</t>
  </si>
  <si>
    <t>Nigel</t>
  </si>
  <si>
    <t>Kirsty</t>
  </si>
  <si>
    <t>Rowell</t>
  </si>
  <si>
    <t>Rowley</t>
  </si>
  <si>
    <t>Rudd</t>
  </si>
  <si>
    <t>Henry</t>
  </si>
  <si>
    <t>Ruddell</t>
  </si>
  <si>
    <t>Ruddock</t>
  </si>
  <si>
    <t>Russell</t>
  </si>
  <si>
    <t>Jenny</t>
  </si>
  <si>
    <t>Amber</t>
  </si>
  <si>
    <t>Rutland</t>
  </si>
  <si>
    <t>Rutter</t>
  </si>
  <si>
    <t>Ryder</t>
  </si>
  <si>
    <t>Achille Ratti</t>
  </si>
  <si>
    <t>Sadler</t>
  </si>
  <si>
    <t>Mia</t>
  </si>
  <si>
    <t>Salas</t>
  </si>
  <si>
    <t>Vikki</t>
  </si>
  <si>
    <t>Salter</t>
  </si>
  <si>
    <t>Sammon</t>
  </si>
  <si>
    <t>Billinge Running Club</t>
  </si>
  <si>
    <t>Sanders</t>
  </si>
  <si>
    <t>Santo</t>
  </si>
  <si>
    <t>Isabel</t>
  </si>
  <si>
    <t>Savage</t>
  </si>
  <si>
    <t>Vicky</t>
  </si>
  <si>
    <t>Malvern Joggers</t>
  </si>
  <si>
    <t>Schofield</t>
  </si>
  <si>
    <t>Scholey</t>
  </si>
  <si>
    <t>Leah</t>
  </si>
  <si>
    <t>Scotter</t>
  </si>
  <si>
    <t>Seal</t>
  </si>
  <si>
    <t>Searson</t>
  </si>
  <si>
    <t>Sebley</t>
  </si>
  <si>
    <t>Luis</t>
  </si>
  <si>
    <t>Seyfried</t>
  </si>
  <si>
    <t>Seymour</t>
  </si>
  <si>
    <t>Helen</t>
  </si>
  <si>
    <t>Sharman</t>
  </si>
  <si>
    <t>Sharp</t>
  </si>
  <si>
    <t>Shaw</t>
  </si>
  <si>
    <t>Miles</t>
  </si>
  <si>
    <t>Shepherd</t>
  </si>
  <si>
    <t>Mingma Tshering</t>
  </si>
  <si>
    <t>Sherpa</t>
  </si>
  <si>
    <t>Mingma</t>
  </si>
  <si>
    <t>Stu</t>
  </si>
  <si>
    <t>Shuttleworth</t>
  </si>
  <si>
    <t>Sibson</t>
  </si>
  <si>
    <t>Simmonds</t>
  </si>
  <si>
    <t>Javier</t>
  </si>
  <si>
    <t>Simpson</t>
  </si>
  <si>
    <t>Greg</t>
  </si>
  <si>
    <t>Rose</t>
  </si>
  <si>
    <t>Singleton</t>
  </si>
  <si>
    <t>Nancy</t>
  </si>
  <si>
    <t>Skelton</t>
  </si>
  <si>
    <t>Evie</t>
  </si>
  <si>
    <t>Skjolde</t>
  </si>
  <si>
    <t>Caleb</t>
  </si>
  <si>
    <t>Skuse</t>
  </si>
  <si>
    <t>Slater</t>
  </si>
  <si>
    <t>Slaughter</t>
  </si>
  <si>
    <t>Sluce</t>
  </si>
  <si>
    <t>Smallman</t>
  </si>
  <si>
    <t>Smith</t>
  </si>
  <si>
    <t>Billingham Running Club</t>
  </si>
  <si>
    <t>Beverly</t>
  </si>
  <si>
    <t>Snell</t>
  </si>
  <si>
    <t>Terry</t>
  </si>
  <si>
    <t>Sneller</t>
  </si>
  <si>
    <t>Dorchester Riot</t>
  </si>
  <si>
    <t>Spain</t>
  </si>
  <si>
    <t>Suzanne</t>
  </si>
  <si>
    <t>Spedding</t>
  </si>
  <si>
    <t>Sian</t>
  </si>
  <si>
    <t>Spencer</t>
  </si>
  <si>
    <t>Spring</t>
  </si>
  <si>
    <t>Spurden</t>
  </si>
  <si>
    <t>Anthony</t>
  </si>
  <si>
    <t>Squire</t>
  </si>
  <si>
    <t>Stafford</t>
  </si>
  <si>
    <t>Kyla</t>
  </si>
  <si>
    <t>Stainton</t>
  </si>
  <si>
    <t>Stapleton</t>
  </si>
  <si>
    <t>Stead</t>
  </si>
  <si>
    <t>Marie</t>
  </si>
  <si>
    <t>Steel</t>
  </si>
  <si>
    <t>Robin</t>
  </si>
  <si>
    <t>Stephenson</t>
  </si>
  <si>
    <t>Sterne</t>
  </si>
  <si>
    <t>Georgia</t>
  </si>
  <si>
    <t>Stevens</t>
  </si>
  <si>
    <t>Gregor</t>
  </si>
  <si>
    <t>Still</t>
  </si>
  <si>
    <t>Stitch</t>
  </si>
  <si>
    <t>Stobbart</t>
  </si>
  <si>
    <t>Conall</t>
  </si>
  <si>
    <t>Stobbs</t>
  </si>
  <si>
    <t>Stoddart</t>
  </si>
  <si>
    <t>Bastian</t>
  </si>
  <si>
    <t>Stoeppler</t>
  </si>
  <si>
    <t>Imogen</t>
  </si>
  <si>
    <t>Stokes</t>
  </si>
  <si>
    <t>Sharon</t>
  </si>
  <si>
    <t>Stones</t>
  </si>
  <si>
    <t>Storozuk</t>
  </si>
  <si>
    <t>Story</t>
  </si>
  <si>
    <t>Penistone Footpath Runners</t>
  </si>
  <si>
    <t>Strathdee</t>
  </si>
  <si>
    <t>Stringer</t>
  </si>
  <si>
    <t>Stubbs</t>
  </si>
  <si>
    <t>Sudduby</t>
  </si>
  <si>
    <t>Sumbler</t>
  </si>
  <si>
    <t>Sutton</t>
  </si>
  <si>
    <t>Swanepoel</t>
  </si>
  <si>
    <t>Swift</t>
  </si>
  <si>
    <t>Finlay</t>
  </si>
  <si>
    <t>Natalie</t>
  </si>
  <si>
    <t>Symonds</t>
  </si>
  <si>
    <t>Janice</t>
  </si>
  <si>
    <t>Talbot</t>
  </si>
  <si>
    <t>Tansey</t>
  </si>
  <si>
    <t>Joshua</t>
  </si>
  <si>
    <t>Taylor</t>
  </si>
  <si>
    <t>Kendal AC</t>
  </si>
  <si>
    <t>Garden City Runners</t>
  </si>
  <si>
    <t>Carreana</t>
  </si>
  <si>
    <t>Mathew</t>
  </si>
  <si>
    <t>Darwen Dashers RC</t>
  </si>
  <si>
    <t>Taylor-James</t>
  </si>
  <si>
    <t>Theobald</t>
  </si>
  <si>
    <t>Thoburn</t>
  </si>
  <si>
    <t>Lydia</t>
  </si>
  <si>
    <t>Thoburn-Gimenez</t>
  </si>
  <si>
    <t>Eleanor</t>
  </si>
  <si>
    <t>Roger</t>
  </si>
  <si>
    <t>Thompson</t>
  </si>
  <si>
    <t>Christina</t>
  </si>
  <si>
    <t>Newburgh Nomads RC</t>
  </si>
  <si>
    <t>Alistair</t>
  </si>
  <si>
    <t>Thornton</t>
  </si>
  <si>
    <t>Tierney</t>
  </si>
  <si>
    <t>Stroud &amp; District AC</t>
  </si>
  <si>
    <t>Edwyn</t>
  </si>
  <si>
    <t>Tinker-Ives</t>
  </si>
  <si>
    <t>Denby Dale Athletics Club</t>
  </si>
  <si>
    <t>Tinnion</t>
  </si>
  <si>
    <t>Todd</t>
  </si>
  <si>
    <t>Tollitt</t>
  </si>
  <si>
    <t>Jon</t>
  </si>
  <si>
    <t>Tombs</t>
  </si>
  <si>
    <t>Michelle</t>
  </si>
  <si>
    <t>Tones</t>
  </si>
  <si>
    <t>Tonkin</t>
  </si>
  <si>
    <t>Hermione</t>
  </si>
  <si>
    <t>Toomey</t>
  </si>
  <si>
    <t>Hanno</t>
  </si>
  <si>
    <t>Torn</t>
  </si>
  <si>
    <t>Bryony</t>
  </si>
  <si>
    <t>Towers</t>
  </si>
  <si>
    <t>Townsend</t>
  </si>
  <si>
    <t>Hermitage Harriers</t>
  </si>
  <si>
    <t>Kat</t>
  </si>
  <si>
    <t>Townshend</t>
  </si>
  <si>
    <t>Magda</t>
  </si>
  <si>
    <t>Trafas</t>
  </si>
  <si>
    <t>Trainor</t>
  </si>
  <si>
    <t>Magdalenne</t>
  </si>
  <si>
    <t>Tratus</t>
  </si>
  <si>
    <t>Treleaven</t>
  </si>
  <si>
    <t>Stopsley Striders</t>
  </si>
  <si>
    <t>Trott</t>
  </si>
  <si>
    <t>Tunnicliffe</t>
  </si>
  <si>
    <t>Pennine Fell Runners</t>
  </si>
  <si>
    <t>Denise</t>
  </si>
  <si>
    <t>Tunstall</t>
  </si>
  <si>
    <t>Turnball</t>
  </si>
  <si>
    <t>Turnbull</t>
  </si>
  <si>
    <t>Turner</t>
  </si>
  <si>
    <t>Tweedle</t>
  </si>
  <si>
    <t>Tyson</t>
  </si>
  <si>
    <t>Jose Jorge</t>
  </si>
  <si>
    <t>Ubico Koose</t>
  </si>
  <si>
    <t>Cambridge University Hare and Hounds Club</t>
  </si>
  <si>
    <t>Andrei</t>
  </si>
  <si>
    <t>Vais</t>
  </si>
  <si>
    <t>Miek</t>
  </si>
  <si>
    <t>van Kleet</t>
  </si>
  <si>
    <t>Phillipo</t>
  </si>
  <si>
    <t>Van Winkle</t>
  </si>
  <si>
    <t>Varley</t>
  </si>
  <si>
    <t>Isla</t>
  </si>
  <si>
    <t>Veitch</t>
  </si>
  <si>
    <t>Verney</t>
  </si>
  <si>
    <t>Wadsworth</t>
  </si>
  <si>
    <t>Charles</t>
  </si>
  <si>
    <t>Wain</t>
  </si>
  <si>
    <t>Wakefield</t>
  </si>
  <si>
    <t>Walker</t>
  </si>
  <si>
    <t>Lauren</t>
  </si>
  <si>
    <t>Wallace</t>
  </si>
  <si>
    <t>Warburton</t>
  </si>
  <si>
    <t>Ware</t>
  </si>
  <si>
    <t>Waterhouse</t>
  </si>
  <si>
    <t>Wathall</t>
  </si>
  <si>
    <t>Watson</t>
  </si>
  <si>
    <t>Webb</t>
  </si>
  <si>
    <t>Weightman</t>
  </si>
  <si>
    <t>Wells</t>
  </si>
  <si>
    <t>Welton</t>
  </si>
  <si>
    <t>West</t>
  </si>
  <si>
    <t>Weston</t>
  </si>
  <si>
    <t>Maisie</t>
  </si>
  <si>
    <t>Whipp</t>
  </si>
  <si>
    <t>Whitaker</t>
  </si>
  <si>
    <t>White</t>
  </si>
  <si>
    <t>Rosie</t>
  </si>
  <si>
    <t>Whitehead</t>
  </si>
  <si>
    <t>Wickin</t>
  </si>
  <si>
    <t>Micah</t>
  </si>
  <si>
    <t>Wightman</t>
  </si>
  <si>
    <t>Wikes</t>
  </si>
  <si>
    <t>Maggie</t>
  </si>
  <si>
    <t>Wild</t>
  </si>
  <si>
    <t>Wilkinson</t>
  </si>
  <si>
    <t>Willett</t>
  </si>
  <si>
    <t>Williams</t>
  </si>
  <si>
    <t>Williamson</t>
  </si>
  <si>
    <t>Willson</t>
  </si>
  <si>
    <t>Saddleworth Runners Club</t>
  </si>
  <si>
    <t>Ian A</t>
  </si>
  <si>
    <t>Wilson</t>
  </si>
  <si>
    <t>Vic</t>
  </si>
  <si>
    <t>Ian D</t>
  </si>
  <si>
    <t>Audrey</t>
  </si>
  <si>
    <t>Winfield</t>
  </si>
  <si>
    <t>Karl</t>
  </si>
  <si>
    <t>Winrow</t>
  </si>
  <si>
    <t>Winskill</t>
  </si>
  <si>
    <t>Phillip</t>
  </si>
  <si>
    <t>Winterbottom</t>
  </si>
  <si>
    <t>Wise</t>
  </si>
  <si>
    <t>Wood</t>
  </si>
  <si>
    <t>Jensen</t>
  </si>
  <si>
    <t>Woodcroft</t>
  </si>
  <si>
    <t>Heather</t>
  </si>
  <si>
    <t>Woods</t>
  </si>
  <si>
    <t>Kings Church Keswick</t>
  </si>
  <si>
    <t>Woodward</t>
  </si>
  <si>
    <t>Woof</t>
  </si>
  <si>
    <t>Wootten</t>
  </si>
  <si>
    <t>Worsell</t>
  </si>
  <si>
    <t>Izzy</t>
  </si>
  <si>
    <t>Wright</t>
  </si>
  <si>
    <t>Newbury AC</t>
  </si>
  <si>
    <t>Wylie</t>
  </si>
  <si>
    <t>Yates</t>
  </si>
  <si>
    <t>Young</t>
  </si>
  <si>
    <t>Zwolinski</t>
  </si>
  <si>
    <t>Stratford on Avon AC</t>
  </si>
  <si>
    <t>Lavis</t>
  </si>
  <si>
    <t>Youngman</t>
  </si>
  <si>
    <t>Moorhouse</t>
  </si>
  <si>
    <t>Treasure</t>
  </si>
  <si>
    <t>Allen</t>
  </si>
  <si>
    <t>Scully</t>
  </si>
  <si>
    <t>Holliday</t>
  </si>
  <si>
    <t>Carlisle Tri Club</t>
  </si>
  <si>
    <t>Pitcher</t>
  </si>
  <si>
    <t>Shrewsbury AC</t>
  </si>
  <si>
    <t>Agnew</t>
  </si>
  <si>
    <t>Mercia</t>
  </si>
  <si>
    <t>Murphy</t>
  </si>
  <si>
    <t>Hardaker</t>
  </si>
  <si>
    <t>Jemima</t>
  </si>
  <si>
    <t>Sheard</t>
  </si>
  <si>
    <t>Zeke</t>
  </si>
  <si>
    <t>Summer</t>
  </si>
  <si>
    <t>Gill</t>
  </si>
  <si>
    <t>Aitken</t>
  </si>
  <si>
    <t>Wilkins</t>
  </si>
  <si>
    <t>Ochil Hill Runners</t>
  </si>
  <si>
    <t>Collins</t>
  </si>
  <si>
    <t>Bewley</t>
  </si>
  <si>
    <t>Winchester Running Club</t>
  </si>
  <si>
    <t>Dawson</t>
  </si>
  <si>
    <t>Wilmslow RC</t>
  </si>
  <si>
    <t>Speight</t>
  </si>
  <si>
    <t>McCaig</t>
  </si>
  <si>
    <t>Heaney</t>
  </si>
  <si>
    <t>Mcknespiey</t>
  </si>
  <si>
    <t>Femke</t>
  </si>
  <si>
    <t>van Schelven</t>
  </si>
  <si>
    <t>Fowcett</t>
  </si>
  <si>
    <t>Ritchie</t>
  </si>
  <si>
    <t>Ranelagh Harriers</t>
  </si>
  <si>
    <t>Milton</t>
  </si>
  <si>
    <t>Green Runners</t>
  </si>
  <si>
    <t>Owens</t>
  </si>
  <si>
    <t>Faulkner</t>
  </si>
  <si>
    <t>Annabelle</t>
  </si>
  <si>
    <t>Jennings</t>
  </si>
  <si>
    <t>Alastair</t>
  </si>
  <si>
    <t>Dunlop</t>
  </si>
  <si>
    <t>Patryk</t>
  </si>
  <si>
    <t>Gruba</t>
  </si>
  <si>
    <t>Emery</t>
  </si>
  <si>
    <t>Eva</t>
  </si>
  <si>
    <t>Jason</t>
  </si>
  <si>
    <t>Allard</t>
  </si>
  <si>
    <t>Robb</t>
  </si>
  <si>
    <t>Glynn</t>
  </si>
  <si>
    <t>J</t>
  </si>
  <si>
    <t>Andrea</t>
  </si>
  <si>
    <t>Donaldson</t>
  </si>
  <si>
    <t>St Bees Triers</t>
  </si>
  <si>
    <t>McKnespiey</t>
  </si>
  <si>
    <t>Barnwell</t>
  </si>
  <si>
    <t>Skillon</t>
  </si>
  <si>
    <t>Elliott</t>
  </si>
  <si>
    <t>Leslie</t>
  </si>
  <si>
    <t>Queta</t>
  </si>
  <si>
    <t>Sanderson</t>
  </si>
  <si>
    <t>Foy</t>
  </si>
  <si>
    <t>Brewer</t>
  </si>
  <si>
    <t>Bolland</t>
  </si>
  <si>
    <t>Stefanie</t>
  </si>
  <si>
    <t>Ervine</t>
  </si>
  <si>
    <t>Whaley</t>
  </si>
  <si>
    <t>Handleson-Lawley</t>
  </si>
  <si>
    <t>Race No.</t>
  </si>
  <si>
    <t>Name (use full name)</t>
  </si>
  <si>
    <t>Finished</t>
  </si>
  <si>
    <t>James Ritchie</t>
  </si>
  <si>
    <t>David Holmes</t>
  </si>
  <si>
    <t>Jill Libby</t>
  </si>
  <si>
    <t>Neil Weightman</t>
  </si>
  <si>
    <t>Louise Brown</t>
  </si>
  <si>
    <t>Lesley Malarkey</t>
  </si>
  <si>
    <t>Paul Wilson</t>
  </si>
  <si>
    <t>James Chapman</t>
  </si>
  <si>
    <t>Paul Morris</t>
  </si>
  <si>
    <t>Anna Sanderson</t>
  </si>
  <si>
    <t>Gillian Atkinson</t>
  </si>
  <si>
    <t>Carl Algeo</t>
  </si>
  <si>
    <t>Jake Clark</t>
  </si>
  <si>
    <t>Michael McGleenan</t>
  </si>
  <si>
    <t>Robyn Beaty</t>
  </si>
  <si>
    <t>Alex Reed</t>
  </si>
  <si>
    <t>Joe Cox</t>
  </si>
  <si>
    <t>Lewis James</t>
  </si>
  <si>
    <t>Positon</t>
  </si>
  <si>
    <t>Race number</t>
  </si>
  <si>
    <t>Time (hh:mm:ss)</t>
  </si>
  <si>
    <t>Started</t>
  </si>
  <si>
    <t>To finish</t>
  </si>
  <si>
    <t xml:space="preserve">Duplicate </t>
  </si>
  <si>
    <t>Gender</t>
  </si>
  <si>
    <t>Male team count</t>
  </si>
  <si>
    <t>Counter lookup</t>
  </si>
  <si>
    <t>Team</t>
  </si>
  <si>
    <t>Counter 1</t>
  </si>
  <si>
    <t>Counter 1 pos</t>
  </si>
  <si>
    <t>Counter 2</t>
  </si>
  <si>
    <t>Counter 2 pos</t>
  </si>
  <si>
    <t>Counter 3</t>
  </si>
  <si>
    <t>Counter 3 pos</t>
  </si>
  <si>
    <t>Team Score</t>
  </si>
  <si>
    <t>Team position</t>
  </si>
  <si>
    <t>Female team count</t>
  </si>
  <si>
    <t>M count</t>
  </si>
  <si>
    <t>MU23 -</t>
  </si>
  <si>
    <t>MU19 -</t>
  </si>
  <si>
    <t>U17 -</t>
  </si>
  <si>
    <t>U15-</t>
  </si>
  <si>
    <t>U13-</t>
  </si>
  <si>
    <t>U11-</t>
  </si>
  <si>
    <t>U9-</t>
  </si>
  <si>
    <t>U7-</t>
  </si>
  <si>
    <t>MV40+</t>
  </si>
  <si>
    <t>MV50+</t>
  </si>
  <si>
    <t>MV60+</t>
  </si>
  <si>
    <t>MV70+</t>
  </si>
  <si>
    <t>F count</t>
  </si>
  <si>
    <t>FU23</t>
  </si>
  <si>
    <t>FU19</t>
  </si>
  <si>
    <t>FU17 -</t>
  </si>
  <si>
    <t>FV40+</t>
  </si>
  <si>
    <t>FV50+</t>
  </si>
  <si>
    <t>FV60+</t>
  </si>
  <si>
    <t>FV70+</t>
  </si>
  <si>
    <t>Results - Grisedale Grind - 16th April 2025</t>
  </si>
  <si>
    <t>Prizes</t>
  </si>
  <si>
    <t>Pos</t>
  </si>
  <si>
    <t>Name</t>
  </si>
  <si>
    <t>Time</t>
  </si>
  <si>
    <t>Male</t>
  </si>
  <si>
    <t>Female</t>
  </si>
  <si>
    <t>MU19</t>
  </si>
  <si>
    <t>MU23</t>
  </si>
  <si>
    <t>MV40</t>
  </si>
  <si>
    <t>FV40</t>
  </si>
  <si>
    <t>MV50</t>
  </si>
  <si>
    <t>FV50</t>
  </si>
  <si>
    <t>MV60</t>
  </si>
  <si>
    <t>FV60</t>
  </si>
  <si>
    <t>MV70</t>
  </si>
  <si>
    <t>FV70</t>
  </si>
  <si>
    <t>Mens Teams</t>
  </si>
  <si>
    <t>Womens Teams</t>
  </si>
  <si>
    <t>Competitor Name</t>
  </si>
  <si>
    <r>
      <t>INDIVIDUALS – OVERALL</t>
    </r>
    <r>
      <rPr>
        <b/>
        <sz val="10"/>
        <color theme="1"/>
        <rFont val="Calibri"/>
        <family val="2"/>
      </rPr>
      <t xml:space="preserve"> </t>
    </r>
    <r>
      <rPr>
        <b/>
        <sz val="9"/>
        <color theme="1"/>
        <rFont val="Calibri"/>
        <family val="2"/>
      </rPr>
      <t>(Please include all category counters in this list)</t>
    </r>
    <r>
      <rPr>
        <b/>
        <sz val="8"/>
        <color theme="1"/>
        <rFont val="Calibri"/>
        <family val="2"/>
      </rPr>
      <t xml:space="preserve">        </t>
    </r>
  </si>
  <si>
    <t>POS.</t>
  </si>
  <si>
    <t>NAME</t>
  </si>
  <si>
    <t>CATEGORY</t>
  </si>
  <si>
    <t>CLUB</t>
  </si>
  <si>
    <t>TIME</t>
  </si>
  <si>
    <t xml:space="preserve"> </t>
  </si>
  <si>
    <t>INDIVIDUALS – M40 (MEN VETERANS O/40 CATEGORY)</t>
  </si>
  <si>
    <t>POS. O/A</t>
  </si>
  <si>
    <t>INDIVIDUALS – M50 (MEN VETERANS O/50 CATEGORY)</t>
  </si>
  <si>
    <t>INDIVIDUALS – M60 (MEN VETERANS O/60 CATEGORY)</t>
  </si>
  <si>
    <t>INDIVIDUALS – M70 (MEN VETERANS O/70 CATEGORY)</t>
  </si>
  <si>
    <t xml:space="preserve">WOMEN INDIVIDUALS – WSEN </t>
  </si>
  <si>
    <t xml:space="preserve">POS. O/A </t>
  </si>
  <si>
    <t>INDIVIDUALS – W40 (WOMEN VETERANS O/40 CATEGORY)</t>
  </si>
  <si>
    <t>INDIVIDUALS – W50 (WOMEN VETERANS O/50 CATEGORY)</t>
  </si>
  <si>
    <t>INDIVIDUALS – W60 (WOMEN VETERANS O/60 CATEGORY)</t>
  </si>
  <si>
    <t>INDIVIDUALS – W70 (WOMEN VETERANS O/70 CATEGORY)</t>
  </si>
  <si>
    <t>Matthew Atkinson</t>
  </si>
  <si>
    <t>Jim Morris</t>
  </si>
  <si>
    <t>Nicky Butler</t>
  </si>
  <si>
    <t>Lynne Hume</t>
  </si>
  <si>
    <t>Robert Tansey</t>
  </si>
  <si>
    <t>Andrzej Rogalski</t>
  </si>
  <si>
    <t>Andrzej</t>
  </si>
  <si>
    <t>Rogalski</t>
  </si>
  <si>
    <t>Lou Osborn</t>
  </si>
  <si>
    <t>Zoe Hebblethwaite</t>
  </si>
  <si>
    <t>Jim Haworth</t>
  </si>
  <si>
    <t>Ben Jackson</t>
  </si>
  <si>
    <t>Sam Braithwaite</t>
  </si>
  <si>
    <t>Jack McAtear</t>
  </si>
  <si>
    <t>Paul Simpson</t>
  </si>
  <si>
    <t>Stephen Libby</t>
  </si>
  <si>
    <t>Helen Sharman</t>
  </si>
  <si>
    <t>Matthew Steel</t>
  </si>
  <si>
    <t>Philip Boylin</t>
  </si>
  <si>
    <t>Boylin</t>
  </si>
  <si>
    <t>Dave Lund</t>
  </si>
  <si>
    <t>Barry Wilkinson</t>
  </si>
  <si>
    <t>John Duff</t>
  </si>
  <si>
    <t>Steve Everett</t>
  </si>
  <si>
    <t>Everett</t>
  </si>
  <si>
    <t>Durham City Harriers</t>
  </si>
  <si>
    <t>Nick Barrallough</t>
  </si>
  <si>
    <t>Barrallough</t>
  </si>
  <si>
    <t>Natalie Hawkrigg</t>
  </si>
  <si>
    <t>Hawkrigg</t>
  </si>
  <si>
    <t>Mike Rudd</t>
  </si>
  <si>
    <t>Baillie</t>
  </si>
  <si>
    <t>Rachael Lewis</t>
  </si>
  <si>
    <t>Josh Baillie</t>
  </si>
  <si>
    <t>Claire Dickinson</t>
  </si>
  <si>
    <t>Cliff Gosden</t>
  </si>
  <si>
    <t>Cliff</t>
  </si>
  <si>
    <t>Gosden</t>
  </si>
  <si>
    <t>Alistair McCaig</t>
  </si>
  <si>
    <t>Rose Singleton</t>
  </si>
  <si>
    <t>Jodie Gray</t>
  </si>
  <si>
    <t>Marco Aveta</t>
  </si>
  <si>
    <t>Aveta</t>
  </si>
  <si>
    <t>Philip Pearson</t>
  </si>
  <si>
    <t>Tanya Shepherd</t>
  </si>
  <si>
    <t>Fell and Dale</t>
  </si>
  <si>
    <t>Tom Lynch</t>
  </si>
  <si>
    <t>Rob Brown</t>
  </si>
  <si>
    <t>Daniel Jackson</t>
  </si>
  <si>
    <t>Adam Malloy</t>
  </si>
  <si>
    <t>Andrew Woodhead</t>
  </si>
  <si>
    <t>Woodhead</t>
  </si>
  <si>
    <t>Carl Bell</t>
  </si>
  <si>
    <t>Mark Lamb</t>
  </si>
  <si>
    <t>Jonny Howe</t>
  </si>
  <si>
    <t>James Broom</t>
  </si>
  <si>
    <t>Broom</t>
  </si>
  <si>
    <t>Hughie Pullen</t>
  </si>
  <si>
    <t>Pullen</t>
  </si>
  <si>
    <t>Sean Pullen</t>
  </si>
  <si>
    <t>Joanna Cartmell</t>
  </si>
  <si>
    <t>Christopher Cartmell</t>
  </si>
  <si>
    <t>David Sauder</t>
  </si>
  <si>
    <t>Sauder</t>
  </si>
  <si>
    <t>Hardisty</t>
  </si>
  <si>
    <t>CFR</t>
  </si>
  <si>
    <t>Shaun Hardisty</t>
  </si>
  <si>
    <t>Pickering Running Club</t>
  </si>
  <si>
    <t>Digby</t>
  </si>
  <si>
    <t>Dave Smith</t>
  </si>
  <si>
    <t>Digby Harris</t>
  </si>
  <si>
    <t>David Anderson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</si>
</sst>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2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</font>
    <font>
      <b/>
      <sz val="10"/>
      <color theme="1"/>
      <name val="Calibri"/>
      <family val="2"/>
    </font>
    <font>
      <b/>
      <sz val="8"/>
      <color theme="1"/>
      <name val="Calibri"/>
      <family val="2"/>
    </font>
    <font>
      <sz val="9"/>
      <color theme="1"/>
      <name val="Calibri"/>
      <family val="2"/>
    </font>
    <font>
      <b/>
      <sz val="3"/>
      <color theme="1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57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/>
    <xf numFmtId="0" fontId="11" fillId="0" borderId="0"/>
  </cellStyleXfs>
  <cellXfs count="16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/>
    <xf numFmtId="14" fontId="0" fillId="0" borderId="4" xfId="0" applyNumberFormat="1" applyBorder="1"/>
    <xf numFmtId="0" fontId="0" fillId="0" borderId="5" xfId="0" applyBorder="1"/>
    <xf numFmtId="14" fontId="0" fillId="0" borderId="6" xfId="0" applyNumberFormat="1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 applyAlignment="1">
      <alignment horizontal="center"/>
    </xf>
    <xf numFmtId="0" fontId="0" fillId="0" borderId="10" xfId="0" applyBorder="1" applyAlignment="1">
      <alignment horizontal="center"/>
    </xf>
    <xf numFmtId="14" fontId="0" fillId="0" borderId="11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4" fontId="0" fillId="0" borderId="13" xfId="0" applyNumberForma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/>
    <xf numFmtId="0" fontId="0" fillId="2" borderId="0" xfId="0" applyFill="1" applyAlignment="1">
      <alignment horizontal="center"/>
    </xf>
    <xf numFmtId="164" fontId="0" fillId="0" borderId="0" xfId="0" applyNumberFormat="1" applyAlignment="1">
      <alignment horizontal="center"/>
    </xf>
    <xf numFmtId="49" fontId="0" fillId="0" borderId="0" xfId="0" applyNumberFormat="1"/>
    <xf numFmtId="0" fontId="0" fillId="0" borderId="0" xfId="0" applyAlignment="1">
      <alignment horizontal="left"/>
    </xf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9" xfId="0" applyBorder="1"/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/>
    <xf numFmtId="0" fontId="0" fillId="0" borderId="21" xfId="0" applyBorder="1"/>
    <xf numFmtId="49" fontId="0" fillId="0" borderId="21" xfId="0" applyNumberFormat="1" applyBorder="1"/>
    <xf numFmtId="0" fontId="0" fillId="0" borderId="23" xfId="0" applyBorder="1"/>
    <xf numFmtId="0" fontId="0" fillId="0" borderId="17" xfId="0" applyBorder="1"/>
    <xf numFmtId="0" fontId="0" fillId="2" borderId="2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/>
    </xf>
    <xf numFmtId="164" fontId="0" fillId="0" borderId="21" xfId="0" applyNumberFormat="1" applyBorder="1" applyAlignment="1">
      <alignment horizontal="center"/>
    </xf>
    <xf numFmtId="0" fontId="0" fillId="0" borderId="20" xfId="0" applyBorder="1" applyAlignment="1">
      <alignment horizontal="center" vertical="center"/>
    </xf>
    <xf numFmtId="0" fontId="0" fillId="0" borderId="23" xfId="0" applyBorder="1" applyAlignment="1">
      <alignment horizontal="center"/>
    </xf>
    <xf numFmtId="164" fontId="0" fillId="0" borderId="19" xfId="0" applyNumberFormat="1" applyBorder="1" applyAlignment="1">
      <alignment horizontal="center"/>
    </xf>
    <xf numFmtId="164" fontId="0" fillId="0" borderId="20" xfId="0" applyNumberFormat="1" applyBorder="1" applyAlignment="1">
      <alignment horizontal="center"/>
    </xf>
    <xf numFmtId="164" fontId="1" fillId="0" borderId="19" xfId="0" applyNumberFormat="1" applyFont="1" applyBorder="1" applyAlignment="1">
      <alignment horizontal="center"/>
    </xf>
    <xf numFmtId="0" fontId="1" fillId="0" borderId="19" xfId="0" applyFont="1" applyBorder="1" applyAlignment="1">
      <alignment horizontal="left" textRotation="90" wrapText="1"/>
    </xf>
    <xf numFmtId="0" fontId="1" fillId="0" borderId="19" xfId="0" applyFont="1" applyBorder="1" applyAlignment="1">
      <alignment horizontal="center" textRotation="90" wrapText="1"/>
    </xf>
    <xf numFmtId="0" fontId="1" fillId="0" borderId="19" xfId="0" applyFont="1" applyBorder="1" applyAlignment="1">
      <alignment horizontal="center" textRotation="90"/>
    </xf>
    <xf numFmtId="0" fontId="1" fillId="0" borderId="0" xfId="0" applyFont="1" applyAlignment="1">
      <alignment horizontal="center" textRotation="90"/>
    </xf>
    <xf numFmtId="0" fontId="1" fillId="0" borderId="0" xfId="0" applyFont="1" applyAlignment="1">
      <alignment textRotation="90"/>
    </xf>
    <xf numFmtId="0" fontId="0" fillId="0" borderId="28" xfId="0" applyBorder="1"/>
    <xf numFmtId="0" fontId="0" fillId="0" borderId="15" xfId="0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6" xfId="0" applyFont="1" applyBorder="1"/>
    <xf numFmtId="46" fontId="1" fillId="0" borderId="30" xfId="0" applyNumberFormat="1" applyFont="1" applyBorder="1" applyAlignment="1">
      <alignment horizontal="center"/>
    </xf>
    <xf numFmtId="0" fontId="3" fillId="0" borderId="28" xfId="0" applyFont="1" applyBorder="1" applyAlignment="1">
      <alignment horizontal="left"/>
    </xf>
    <xf numFmtId="0" fontId="1" fillId="0" borderId="28" xfId="0" applyFont="1" applyBorder="1" applyAlignment="1">
      <alignment horizontal="left"/>
    </xf>
    <xf numFmtId="0" fontId="0" fillId="0" borderId="28" xfId="0" applyBorder="1" applyAlignment="1">
      <alignment horizontal="left"/>
    </xf>
    <xf numFmtId="0" fontId="0" fillId="0" borderId="34" xfId="0" applyBorder="1"/>
    <xf numFmtId="0" fontId="0" fillId="0" borderId="14" xfId="0" applyBorder="1"/>
    <xf numFmtId="14" fontId="0" fillId="0" borderId="35" xfId="0" applyNumberForma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46" fontId="0" fillId="0" borderId="0" xfId="0" applyNumberFormat="1" applyAlignment="1">
      <alignment horizontal="center"/>
    </xf>
    <xf numFmtId="46" fontId="0" fillId="0" borderId="28" xfId="0" applyNumberForma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0" borderId="19" xfId="0" applyNumberFormat="1" applyFont="1" applyBorder="1"/>
    <xf numFmtId="0" fontId="0" fillId="0" borderId="37" xfId="0" applyBorder="1"/>
    <xf numFmtId="0" fontId="0" fillId="0" borderId="38" xfId="0" applyBorder="1" applyAlignment="1">
      <alignment horizontal="center"/>
    </xf>
    <xf numFmtId="0" fontId="0" fillId="0" borderId="37" xfId="0" applyBorder="1" applyAlignment="1">
      <alignment horizontal="left"/>
    </xf>
    <xf numFmtId="0" fontId="3" fillId="0" borderId="15" xfId="0" applyFont="1" applyBorder="1" applyAlignment="1">
      <alignment horizontal="center"/>
    </xf>
    <xf numFmtId="0" fontId="0" fillId="3" borderId="0" xfId="0" applyFill="1"/>
    <xf numFmtId="0" fontId="0" fillId="4" borderId="0" xfId="0" applyFill="1"/>
    <xf numFmtId="164" fontId="0" fillId="0" borderId="17" xfId="0" applyNumberFormat="1" applyBorder="1" applyAlignment="1">
      <alignment horizontal="center"/>
    </xf>
    <xf numFmtId="0" fontId="0" fillId="0" borderId="39" xfId="0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0" xfId="0" applyFont="1" applyAlignment="1">
      <alignment horizontal="center"/>
    </xf>
    <xf numFmtId="46" fontId="1" fillId="0" borderId="0" xfId="0" applyNumberFormat="1" applyFont="1" applyAlignment="1">
      <alignment horizontal="right" indent="1"/>
    </xf>
    <xf numFmtId="21" fontId="0" fillId="0" borderId="0" xfId="0" applyNumberFormat="1"/>
    <xf numFmtId="0" fontId="5" fillId="0" borderId="0" xfId="0" applyFont="1" applyAlignment="1">
      <alignment vertical="center"/>
    </xf>
    <xf numFmtId="0" fontId="7" fillId="0" borderId="27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8" fillId="0" borderId="27" xfId="0" applyFont="1" applyBorder="1" applyAlignment="1">
      <alignment vertical="center" wrapText="1"/>
    </xf>
    <xf numFmtId="21" fontId="8" fillId="0" borderId="27" xfId="0" applyNumberFormat="1" applyFont="1" applyBorder="1" applyAlignment="1">
      <alignment vertical="center" wrapText="1"/>
    </xf>
    <xf numFmtId="0" fontId="6" fillId="0" borderId="0" xfId="0" applyFont="1" applyAlignment="1">
      <alignment vertical="center"/>
    </xf>
    <xf numFmtId="0" fontId="5" fillId="0" borderId="27" xfId="0" applyFont="1" applyBorder="1" applyAlignment="1">
      <alignment horizontal="center" vertical="center" wrapText="1"/>
    </xf>
    <xf numFmtId="21" fontId="8" fillId="0" borderId="0" xfId="0" applyNumberFormat="1" applyFont="1" applyAlignment="1">
      <alignment vertical="center" wrapText="1"/>
    </xf>
    <xf numFmtId="0" fontId="9" fillId="0" borderId="0" xfId="0" applyFont="1" applyAlignment="1">
      <alignment vertical="center"/>
    </xf>
    <xf numFmtId="0" fontId="8" fillId="0" borderId="27" xfId="0" applyFont="1" applyBorder="1" applyAlignment="1">
      <alignment horizontal="center" vertical="center" wrapText="1"/>
    </xf>
    <xf numFmtId="0" fontId="1" fillId="0" borderId="25" xfId="0" applyFont="1" applyBorder="1" applyAlignment="1">
      <alignment textRotation="90"/>
    </xf>
    <xf numFmtId="0" fontId="1" fillId="0" borderId="26" xfId="0" applyFont="1" applyBorder="1" applyAlignment="1">
      <alignment textRotation="90"/>
    </xf>
    <xf numFmtId="0" fontId="1" fillId="0" borderId="25" xfId="0" applyFont="1" applyBorder="1"/>
    <xf numFmtId="0" fontId="0" fillId="5" borderId="0" xfId="0" applyFill="1"/>
    <xf numFmtId="0" fontId="0" fillId="0" borderId="41" xfId="0" applyBorder="1" applyAlignment="1">
      <alignment horizontal="right"/>
    </xf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right"/>
    </xf>
    <xf numFmtId="0" fontId="0" fillId="6" borderId="0" xfId="0" applyFill="1"/>
    <xf numFmtId="49" fontId="3" fillId="0" borderId="0" xfId="0" applyNumberFormat="1" applyFont="1"/>
    <xf numFmtId="49" fontId="0" fillId="0" borderId="17" xfId="0" applyNumberFormat="1" applyBorder="1"/>
    <xf numFmtId="49" fontId="3" fillId="2" borderId="21" xfId="0" applyNumberFormat="1" applyFont="1" applyFill="1" applyBorder="1" applyAlignment="1">
      <alignment horizontal="center"/>
    </xf>
    <xf numFmtId="0" fontId="0" fillId="2" borderId="21" xfId="0" applyFill="1" applyBorder="1"/>
    <xf numFmtId="49" fontId="3" fillId="2" borderId="21" xfId="0" applyNumberFormat="1" applyFont="1" applyFill="1" applyBorder="1"/>
    <xf numFmtId="49" fontId="2" fillId="0" borderId="0" xfId="0" applyNumberFormat="1" applyFont="1"/>
    <xf numFmtId="49" fontId="0" fillId="2" borderId="0" xfId="0" applyNumberFormat="1" applyFill="1"/>
    <xf numFmtId="49" fontId="1" fillId="0" borderId="17" xfId="0" applyNumberFormat="1" applyFont="1" applyBorder="1"/>
    <xf numFmtId="0" fontId="0" fillId="0" borderId="21" xfId="0" applyBorder="1" applyAlignment="1">
      <alignment horizontal="center" vertical="center"/>
    </xf>
    <xf numFmtId="0" fontId="10" fillId="0" borderId="0" xfId="0" applyFont="1" applyProtection="1">
      <protection locked="0"/>
    </xf>
    <xf numFmtId="0" fontId="0" fillId="5" borderId="40" xfId="0" applyFill="1" applyBorder="1" applyAlignment="1">
      <alignment horizontal="center"/>
    </xf>
    <xf numFmtId="164" fontId="0" fillId="2" borderId="39" xfId="0" applyNumberForma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3" fillId="2" borderId="0" xfId="0" applyFont="1" applyFill="1"/>
    <xf numFmtId="0" fontId="0" fillId="2" borderId="0" xfId="0" applyFill="1"/>
    <xf numFmtId="0" fontId="0" fillId="0" borderId="36" xfId="0" applyBorder="1" applyAlignment="1">
      <alignment horizontal="center"/>
    </xf>
    <xf numFmtId="0" fontId="0" fillId="0" borderId="46" xfId="0" applyBorder="1"/>
    <xf numFmtId="0" fontId="0" fillId="0" borderId="47" xfId="0" applyBorder="1"/>
    <xf numFmtId="0" fontId="0" fillId="0" borderId="6" xfId="0" applyBorder="1" applyAlignment="1">
      <alignment horizontal="center"/>
    </xf>
    <xf numFmtId="0" fontId="1" fillId="0" borderId="48" xfId="0" applyFont="1" applyBorder="1" applyAlignment="1">
      <alignment horizontal="center"/>
    </xf>
    <xf numFmtId="14" fontId="0" fillId="0" borderId="50" xfId="0" applyNumberFormat="1" applyBorder="1" applyAlignment="1">
      <alignment horizontal="center"/>
    </xf>
    <xf numFmtId="14" fontId="0" fillId="0" borderId="51" xfId="0" applyNumberFormat="1" applyBorder="1" applyAlignment="1">
      <alignment horizontal="center"/>
    </xf>
    <xf numFmtId="14" fontId="0" fillId="0" borderId="52" xfId="0" applyNumberFormat="1" applyBorder="1" applyAlignment="1">
      <alignment horizontal="center"/>
    </xf>
    <xf numFmtId="0" fontId="1" fillId="0" borderId="53" xfId="0" applyFont="1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55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56" xfId="0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0" fillId="0" borderId="15" xfId="0" applyBorder="1" applyAlignment="1">
      <alignment horizontal="right" indent="1"/>
    </xf>
    <xf numFmtId="0" fontId="0" fillId="0" borderId="51" xfId="0" applyBorder="1" applyAlignment="1">
      <alignment horizontal="center"/>
    </xf>
    <xf numFmtId="0" fontId="0" fillId="0" borderId="44" xfId="0" quotePrefix="1" applyBorder="1" applyAlignment="1">
      <alignment horizontal="center"/>
    </xf>
    <xf numFmtId="0" fontId="0" fillId="0" borderId="6" xfId="0" quotePrefix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9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0" fillId="0" borderId="0" xfId="0" applyFont="1" applyProtection="1">
      <protection locked="0"/>
    </xf>
    <xf numFmtId="14" fontId="0" fillId="0" borderId="0" xfId="0" applyNumberFormat="1" applyFont="1" applyAlignment="1" applyProtection="1">
      <alignment horizontal="center"/>
      <protection locked="0"/>
    </xf>
    <xf numFmtId="0" fontId="0" fillId="0" borderId="0" xfId="0" applyFont="1" applyAlignment="1" applyProtection="1">
      <alignment horizontal="center"/>
      <protection locked="0"/>
    </xf>
    <xf numFmtId="0" fontId="0" fillId="0" borderId="0" xfId="0" applyFont="1"/>
    <xf numFmtId="14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 applyProtection="1">
      <alignment wrapText="1"/>
      <protection locked="0"/>
    </xf>
    <xf numFmtId="14" fontId="0" fillId="0" borderId="0" xfId="0" applyNumberFormat="1" applyFont="1" applyAlignment="1" applyProtection="1">
      <alignment horizontal="center" wrapText="1"/>
      <protection locked="0"/>
    </xf>
    <xf numFmtId="0" fontId="0" fillId="0" borderId="0" xfId="0" applyFont="1" applyAlignment="1" applyProtection="1">
      <alignment horizontal="center" wrapText="1"/>
      <protection locked="0"/>
    </xf>
    <xf numFmtId="0" fontId="0" fillId="3" borderId="0" xfId="0" applyFont="1" applyFill="1" applyProtection="1">
      <protection locked="0"/>
    </xf>
    <xf numFmtId="14" fontId="0" fillId="3" borderId="0" xfId="0" applyNumberFormat="1" applyFont="1" applyFill="1" applyAlignment="1" applyProtection="1">
      <alignment horizontal="center"/>
      <protection locked="0"/>
    </xf>
    <xf numFmtId="0" fontId="0" fillId="3" borderId="0" xfId="0" applyFont="1" applyFill="1" applyAlignment="1" applyProtection="1">
      <alignment horizontal="center"/>
      <protection locked="0"/>
    </xf>
    <xf numFmtId="14" fontId="0" fillId="0" borderId="0" xfId="0" applyNumberFormat="1" applyFont="1" applyProtection="1">
      <protection locked="0"/>
    </xf>
    <xf numFmtId="14" fontId="0" fillId="0" borderId="0" xfId="0" applyNumberFormat="1" applyFont="1"/>
    <xf numFmtId="0" fontId="0" fillId="2" borderId="0" xfId="0" applyFont="1" applyFill="1"/>
    <xf numFmtId="14" fontId="0" fillId="2" borderId="0" xfId="0" applyNumberFormat="1" applyFont="1" applyFill="1" applyAlignment="1">
      <alignment horizontal="center"/>
    </xf>
    <xf numFmtId="0" fontId="0" fillId="2" borderId="0" xfId="0" applyFont="1" applyFill="1" applyAlignment="1">
      <alignment horizontal="center"/>
    </xf>
    <xf numFmtId="0" fontId="0" fillId="0" borderId="0" xfId="0" applyFont="1" applyAlignment="1">
      <alignment wrapText="1"/>
    </xf>
    <xf numFmtId="14" fontId="0" fillId="0" borderId="0" xfId="0" applyNumberFormat="1" applyFont="1" applyAlignment="1">
      <alignment horizontal="center" wrapText="1"/>
    </xf>
    <xf numFmtId="0" fontId="0" fillId="0" borderId="0" xfId="0" applyFont="1" applyAlignment="1">
      <alignment horizontal="center" wrapText="1"/>
    </xf>
  </cellXfs>
  <cellStyles count="2">
    <cellStyle name="Normal" xfId="0" builtinId="0"/>
    <cellStyle name="Normal 2" xfId="1" xr:uid="{9C810B68-898F-4FA4-8AC2-5B9D9A794207}"/>
  </cellStyles>
  <dxfs count="14">
    <dxf>
      <numFmt numFmtId="31" formatCode="[h]:mm:ss"/>
    </dxf>
    <dxf>
      <numFmt numFmtId="28" formatCode="mm:ss"/>
    </dxf>
    <dxf>
      <numFmt numFmtId="31" formatCode="[h]:mm:ss"/>
    </dxf>
    <dxf>
      <numFmt numFmtId="28" formatCode="mm:ss"/>
    </dxf>
    <dxf>
      <fill>
        <patternFill>
          <bgColor theme="9" tint="0.39994506668294322"/>
        </patternFill>
      </fill>
    </dxf>
    <dxf>
      <fill>
        <patternFill>
          <bgColor theme="4" tint="0.39994506668294322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</font>
      <fill>
        <patternFill>
          <bgColor rgb="FF00B050"/>
        </patternFill>
      </fill>
    </dxf>
    <dxf>
      <font>
        <b/>
        <i val="0"/>
      </font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 patternType="none">
          <bgColor auto="1"/>
        </patternFill>
      </fill>
    </dxf>
    <dxf>
      <fill>
        <patternFill>
          <bgColor theme="4" tint="0.59996337778862885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microsoft.com/office/2017/06/relationships/rdRichValueStructure" Target="richData/rdrichvaluestructure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17/06/relationships/rdRichValue" Target="richData/rdrichvalue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microsoft.com/office/2017/06/relationships/rdRichValueTypes" Target="richData/rdRichValueTypes.xml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13</v>
    <v>3</v>
  </rv>
</rvData>
</file>

<file path=xl/richData/rdrichvaluestructure.xml><?xml version="1.0" encoding="utf-8"?>
<rvStructures xmlns="http://schemas.microsoft.com/office/spreadsheetml/2017/richdata" count="1">
  <s t="_error">
    <k n="errorType" t="i"/>
    <k n="subType" t="i"/>
  </s>
</rvStructur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A98CB-D9BA-41CC-925D-CC2E2330B5F4}">
  <sheetPr>
    <tabColor theme="9" tint="0.59999389629810485"/>
  </sheetPr>
  <dimension ref="A1:L1399"/>
  <sheetViews>
    <sheetView zoomScaleNormal="100" workbookViewId="0">
      <pane ySplit="1" topLeftCell="A1284" activePane="bottomLeft" state="frozen"/>
      <selection activeCell="D292" sqref="D292"/>
      <selection pane="bottomLeft" activeCell="A1306" sqref="A1306"/>
    </sheetView>
  </sheetViews>
  <sheetFormatPr defaultRowHeight="14.25" x14ac:dyDescent="0.45"/>
  <cols>
    <col min="1" max="1" width="18" style="149" customWidth="1"/>
    <col min="2" max="2" width="17.59765625" style="149" customWidth="1"/>
    <col min="3" max="3" width="32.265625" style="149" customWidth="1"/>
    <col min="4" max="4" width="14" style="150" customWidth="1"/>
    <col min="5" max="5" width="14" style="151" customWidth="1"/>
    <col min="6" max="6" width="15" style="63" customWidth="1"/>
    <col min="7" max="7" width="17.59765625" style="17" customWidth="1"/>
    <col min="9" max="9" width="36.73046875" customWidth="1"/>
    <col min="10" max="10" width="18.86328125" customWidth="1"/>
    <col min="11" max="11" width="17.265625" customWidth="1"/>
    <col min="12" max="12" width="17.86328125" customWidth="1"/>
    <col min="13" max="13" width="13.59765625" customWidth="1"/>
  </cols>
  <sheetData>
    <row r="1" spans="1:12" x14ac:dyDescent="0.45">
      <c r="A1" s="15" t="s">
        <v>0</v>
      </c>
      <c r="B1" s="15" t="s">
        <v>1</v>
      </c>
      <c r="C1" s="15" t="s">
        <v>2</v>
      </c>
      <c r="D1" s="2" t="s">
        <v>3</v>
      </c>
      <c r="E1" s="2" t="str">
        <f>"Gender (M/F)"</f>
        <v>Gender (M/F)</v>
      </c>
      <c r="F1" s="62" t="s">
        <v>4</v>
      </c>
      <c r="G1" s="16" t="s">
        <v>5</v>
      </c>
    </row>
    <row r="2" spans="1:12" x14ac:dyDescent="0.45">
      <c r="A2" s="146" t="s">
        <v>6</v>
      </c>
      <c r="B2" s="146" t="s">
        <v>7</v>
      </c>
      <c r="C2" s="146" t="s">
        <v>8</v>
      </c>
      <c r="D2" s="147">
        <v>33312</v>
      </c>
      <c r="E2" s="148" t="s">
        <v>9</v>
      </c>
      <c r="F2" s="63" t="str">
        <f>IF(E2="","",_xlfn.CONCAT(E2,_xlfn.XLOOKUP(D2,$J$9:$J$23,$I$9:$I$23,"ERROR",1,-1)))</f>
        <v>MSEN</v>
      </c>
      <c r="G2" s="17" t="str">
        <f>_xlfn.CONCAT(A2," ",B2)</f>
        <v>Ian Aaron Wilson</v>
      </c>
    </row>
    <row r="3" spans="1:12" ht="14.65" thickBot="1" x14ac:dyDescent="0.5">
      <c r="A3" s="146" t="s">
        <v>10</v>
      </c>
      <c r="B3" s="146" t="s">
        <v>11</v>
      </c>
      <c r="C3" s="146" t="s">
        <v>12</v>
      </c>
      <c r="D3" s="147">
        <v>29448</v>
      </c>
      <c r="E3" s="148" t="s">
        <v>9</v>
      </c>
      <c r="F3" s="63" t="str">
        <f>IF(E3="","",_xlfn.CONCAT(E3,_xlfn.XLOOKUP(D3,$J$9:$J$23,$I$9:$I$23,"ERROR",1,-1)))</f>
        <v>MV40</v>
      </c>
      <c r="G3" s="17" t="str">
        <f>_xlfn.CONCAT(A3," ",B3)</f>
        <v>Ben Abdelnoor</v>
      </c>
    </row>
    <row r="4" spans="1:12" ht="15" thickTop="1" thickBot="1" x14ac:dyDescent="0.5">
      <c r="A4" s="146" t="s">
        <v>13</v>
      </c>
      <c r="B4" s="146" t="s">
        <v>14</v>
      </c>
      <c r="C4" s="146" t="s">
        <v>15</v>
      </c>
      <c r="D4" s="147">
        <v>29868</v>
      </c>
      <c r="E4" s="148" t="s">
        <v>16</v>
      </c>
      <c r="F4" s="63" t="str">
        <f>IF(E4="","",_xlfn.CONCAT(E4,_xlfn.XLOOKUP(D4,$J$9:$J$23,$I$9:$I$23,"ERROR",1,-1)))</f>
        <v>FV40</v>
      </c>
      <c r="G4" s="17" t="str">
        <f>_xlfn.CONCAT(A4," ",B4)</f>
        <v>Elizabeth Adams</v>
      </c>
      <c r="I4" s="138" t="s">
        <v>17</v>
      </c>
      <c r="J4" s="139"/>
    </row>
    <row r="5" spans="1:12" x14ac:dyDescent="0.45">
      <c r="A5" s="146" t="s">
        <v>18</v>
      </c>
      <c r="B5" s="146" t="s">
        <v>19</v>
      </c>
      <c r="C5" s="146" t="s">
        <v>20</v>
      </c>
      <c r="D5" s="147">
        <v>33941</v>
      </c>
      <c r="E5" s="148" t="s">
        <v>9</v>
      </c>
      <c r="F5" s="63" t="str">
        <f>IF(E5="","",_xlfn.CONCAT(E5,_xlfn.XLOOKUP(D5,$J$9:$J$23,$I$9:$I$23,"ERROR",1,-1)))</f>
        <v>MSEN</v>
      </c>
      <c r="G5" s="17" t="str">
        <f>_xlfn.CONCAT(A5," ",B5)</f>
        <v>Jos Addison</v>
      </c>
      <c r="I5" s="4" t="s">
        <v>21</v>
      </c>
      <c r="J5" s="5">
        <f ca="1">TODAY()</f>
        <v>45784</v>
      </c>
    </row>
    <row r="6" spans="1:12" x14ac:dyDescent="0.45">
      <c r="A6" s="146" t="s">
        <v>22</v>
      </c>
      <c r="B6" s="146" t="s">
        <v>23</v>
      </c>
      <c r="C6" s="146" t="s">
        <v>24</v>
      </c>
      <c r="D6" s="147">
        <v>35203</v>
      </c>
      <c r="E6" s="148" t="s">
        <v>9</v>
      </c>
      <c r="F6" s="63" t="str">
        <f>IF(E6="","",_xlfn.CONCAT(E6,_xlfn.XLOOKUP(D6,$J$9:$J$23,$I$9:$I$23,"ERROR",1,-1)))</f>
        <v>MSEN</v>
      </c>
      <c r="G6" s="17" t="str">
        <f>_xlfn.CONCAT(A6," ",B6)</f>
        <v>Jacob Adkin</v>
      </c>
      <c r="I6" s="6" t="s">
        <v>25</v>
      </c>
      <c r="J6" s="7">
        <v>45784</v>
      </c>
    </row>
    <row r="7" spans="1:12" ht="14.65" thickBot="1" x14ac:dyDescent="0.5">
      <c r="A7" s="146" t="s">
        <v>287</v>
      </c>
      <c r="B7" s="146" t="s">
        <v>1450</v>
      </c>
      <c r="C7" s="146" t="s">
        <v>1451</v>
      </c>
      <c r="D7" s="150">
        <v>34960</v>
      </c>
      <c r="E7" s="151" t="s">
        <v>9</v>
      </c>
      <c r="F7" s="63" t="str">
        <f>IF(E7="","",_xlfn.CONCAT(E7,_xlfn.XLOOKUP(D7,$J$9:$J$23,$I$9:$I$23,"ERROR",1,-1)))</f>
        <v>MSEN</v>
      </c>
      <c r="G7" s="17" t="str">
        <f>_xlfn.CONCAT(A7," ",B7)</f>
        <v>Jack Agnew</v>
      </c>
      <c r="I7" s="8" t="s">
        <v>29</v>
      </c>
      <c r="J7" s="9" t="str">
        <f ca="1">IF(AND(YEAR(J6)=YEAR(J5),MONTH(J6)=MONTH(J5)),"Correct","CHECK DATE")</f>
        <v>Correct</v>
      </c>
      <c r="K7" s="117"/>
    </row>
    <row r="8" spans="1:12" ht="15" thickTop="1" thickBot="1" x14ac:dyDescent="0.5">
      <c r="A8" s="149" t="s">
        <v>26</v>
      </c>
      <c r="B8" s="149" t="s">
        <v>27</v>
      </c>
      <c r="C8" s="149" t="s">
        <v>28</v>
      </c>
      <c r="D8" s="150">
        <v>24294</v>
      </c>
      <c r="E8" s="151" t="s">
        <v>9</v>
      </c>
      <c r="F8" s="63" t="str">
        <f>IF(E8="","",_xlfn.CONCAT(E8,_xlfn.XLOOKUP(D8,$J$9:$J$23,$I$9:$I$23,"ERROR",1,-1)))</f>
        <v>MV50</v>
      </c>
      <c r="G8" s="17" t="str">
        <f>_xlfn.CONCAT(A8," ",B8)</f>
        <v>Neil Ainsworth</v>
      </c>
      <c r="I8" s="10" t="s">
        <v>31</v>
      </c>
      <c r="J8" s="119" t="s">
        <v>32</v>
      </c>
      <c r="K8" s="123" t="s">
        <v>33</v>
      </c>
      <c r="L8" s="136" t="s">
        <v>34</v>
      </c>
    </row>
    <row r="9" spans="1:12" x14ac:dyDescent="0.45">
      <c r="A9" s="149" t="s">
        <v>30</v>
      </c>
      <c r="B9" s="149" t="s">
        <v>27</v>
      </c>
      <c r="C9" s="149" t="s">
        <v>28</v>
      </c>
      <c r="D9" s="150">
        <v>35688</v>
      </c>
      <c r="E9" s="151" t="s">
        <v>16</v>
      </c>
      <c r="F9" s="63" t="str">
        <f>IF(E9="","",_xlfn.CONCAT(E9,_xlfn.XLOOKUP(D9,$J$9:$J$23,$I$9:$I$23,"ERROR",1,-1)))</f>
        <v>FSEN</v>
      </c>
      <c r="G9" s="17" t="str">
        <f>_xlfn.CONCAT(A9," ",B9)</f>
        <v>Maddie Ainsworth</v>
      </c>
      <c r="I9" s="115" t="s">
        <v>38</v>
      </c>
      <c r="J9" s="120">
        <f>DATE(YEAR(J6)-3,12,31)</f>
        <v>44926</v>
      </c>
      <c r="K9" s="125" t="s">
        <v>39</v>
      </c>
      <c r="L9" s="135" t="s">
        <v>40</v>
      </c>
    </row>
    <row r="10" spans="1:12" x14ac:dyDescent="0.45">
      <c r="A10" s="146" t="s">
        <v>96</v>
      </c>
      <c r="B10" s="146" t="s">
        <v>1459</v>
      </c>
      <c r="C10" s="146" t="s">
        <v>20</v>
      </c>
      <c r="D10" s="150">
        <v>29241</v>
      </c>
      <c r="E10" s="151" t="s">
        <v>9</v>
      </c>
      <c r="F10" s="63" t="str">
        <f>IF(E10="","",_xlfn.CONCAT(E10,_xlfn.XLOOKUP(D10,$J$9:$J$23,$I$9:$I$23,"ERROR",1,-1)))</f>
        <v>MV40</v>
      </c>
      <c r="G10" s="17" t="str">
        <f>_xlfn.CONCAT(A10," ",B10)</f>
        <v>Paul Aitken</v>
      </c>
      <c r="I10" s="11" t="s">
        <v>44</v>
      </c>
      <c r="J10" s="121">
        <f>DATE(YEAR(J6)-5,12,31)</f>
        <v>44196</v>
      </c>
      <c r="K10" s="124" t="s">
        <v>45</v>
      </c>
      <c r="L10" s="134" t="s">
        <v>40</v>
      </c>
    </row>
    <row r="11" spans="1:12" x14ac:dyDescent="0.45">
      <c r="A11" s="146" t="s">
        <v>35</v>
      </c>
      <c r="B11" s="146" t="s">
        <v>36</v>
      </c>
      <c r="C11" s="146" t="s">
        <v>37</v>
      </c>
      <c r="D11" s="147">
        <v>33018</v>
      </c>
      <c r="E11" s="148" t="s">
        <v>9</v>
      </c>
      <c r="F11" s="63" t="str">
        <f>IF(E11="","",_xlfn.CONCAT(E11,_xlfn.XLOOKUP(D11,$J$9:$J$23,$I$9:$I$23,"ERROR",1,-1)))</f>
        <v>MSEN</v>
      </c>
      <c r="G11" s="17" t="str">
        <f>_xlfn.CONCAT(A11," ",B11)</f>
        <v>Sam Alexander</v>
      </c>
      <c r="I11" s="11" t="s">
        <v>49</v>
      </c>
      <c r="J11" s="121">
        <f>DATE(YEAR(J6)-7,12,31)</f>
        <v>43465</v>
      </c>
      <c r="K11" s="133" t="s">
        <v>50</v>
      </c>
      <c r="L11" s="129" t="s">
        <v>51</v>
      </c>
    </row>
    <row r="12" spans="1:12" x14ac:dyDescent="0.45">
      <c r="A12" s="146" t="s">
        <v>41</v>
      </c>
      <c r="B12" s="146" t="s">
        <v>42</v>
      </c>
      <c r="C12" s="146" t="s">
        <v>43</v>
      </c>
      <c r="D12" s="147">
        <v>33735</v>
      </c>
      <c r="E12" s="148" t="s">
        <v>9</v>
      </c>
      <c r="F12" s="63" t="str">
        <f>IF(E12="","",_xlfn.CONCAT(E12,_xlfn.XLOOKUP(D12,$J$9:$J$23,$I$9:$I$23,"ERROR",1,-1)))</f>
        <v>MSEN</v>
      </c>
      <c r="G12" s="17" t="str">
        <f>_xlfn.CONCAT(A12," ",B12)</f>
        <v>Carl Algeo</v>
      </c>
      <c r="I12" s="11" t="s">
        <v>53</v>
      </c>
      <c r="J12" s="121">
        <f>DATE(YEAR(J6)-9,12,31)</f>
        <v>42735</v>
      </c>
      <c r="K12" s="124" t="s">
        <v>54</v>
      </c>
      <c r="L12" s="128" t="s">
        <v>55</v>
      </c>
    </row>
    <row r="13" spans="1:12" x14ac:dyDescent="0.45">
      <c r="A13" s="163" t="s">
        <v>1488</v>
      </c>
      <c r="B13" s="163" t="s">
        <v>1489</v>
      </c>
      <c r="C13" s="163" t="s">
        <v>15</v>
      </c>
      <c r="D13" s="150">
        <v>27228</v>
      </c>
      <c r="E13" s="151" t="s">
        <v>9</v>
      </c>
      <c r="F13" s="63" t="str">
        <f>IF(E13="","",_xlfn.CONCAT(E13,_xlfn.XLOOKUP(D13,$J$9:$J$23,$I$9:$I$23,"ERROR",1,-1)))</f>
        <v>MV50</v>
      </c>
      <c r="G13" s="17" t="str">
        <f>_xlfn.CONCAT(A13," ",B13)</f>
        <v>Jason Allard</v>
      </c>
      <c r="I13" s="11" t="s">
        <v>58</v>
      </c>
      <c r="J13" s="121">
        <f>DATE(YEAR(J6)-11,12,31)</f>
        <v>42004</v>
      </c>
      <c r="K13" s="126" t="s">
        <v>59</v>
      </c>
      <c r="L13" s="128" t="s">
        <v>60</v>
      </c>
    </row>
    <row r="14" spans="1:12" x14ac:dyDescent="0.45">
      <c r="A14" s="146" t="s">
        <v>253</v>
      </c>
      <c r="B14" s="146" t="s">
        <v>1444</v>
      </c>
      <c r="C14" s="146" t="s">
        <v>20</v>
      </c>
      <c r="D14" s="150">
        <v>23150</v>
      </c>
      <c r="E14" s="151" t="s">
        <v>9</v>
      </c>
      <c r="F14" s="63" t="str">
        <f>IF(E14="","",_xlfn.CONCAT(E14,_xlfn.XLOOKUP(D14,$J$9:$J$23,$I$9:$I$23,"ERROR",1,-1)))</f>
        <v>MV60</v>
      </c>
      <c r="G14" s="17" t="str">
        <f>_xlfn.CONCAT(A14," ",B14)</f>
        <v>Clive Allen</v>
      </c>
      <c r="I14" s="115" t="s">
        <v>64</v>
      </c>
      <c r="J14" s="121">
        <f>DATE(YEAR(J6)-13,12,31)</f>
        <v>41274</v>
      </c>
      <c r="K14" s="126" t="s">
        <v>65</v>
      </c>
      <c r="L14" s="128" t="s">
        <v>66</v>
      </c>
    </row>
    <row r="15" spans="1:12" x14ac:dyDescent="0.45">
      <c r="A15" s="163" t="s">
        <v>1480</v>
      </c>
      <c r="B15" s="163" t="s">
        <v>1444</v>
      </c>
      <c r="C15" s="163" t="s">
        <v>735</v>
      </c>
      <c r="D15" s="150">
        <v>22733</v>
      </c>
      <c r="E15" s="151" t="s">
        <v>16</v>
      </c>
      <c r="F15" s="63" t="str">
        <f>IF(E15="","",_xlfn.CONCAT(E15,_xlfn.XLOOKUP(D15,$J$9:$J$23,$I$9:$I$23,"ERROR",1,-1)))</f>
        <v>FV60</v>
      </c>
      <c r="G15" s="17" t="str">
        <f>_xlfn.CONCAT(A15," ",B15)</f>
        <v>Annabelle Allen</v>
      </c>
      <c r="I15" s="11" t="s">
        <v>68</v>
      </c>
      <c r="J15" s="122">
        <f>DATE(YEAR(J6)-15,12,31)</f>
        <v>40543</v>
      </c>
      <c r="K15" s="126" t="s">
        <v>69</v>
      </c>
      <c r="L15" s="129" t="s">
        <v>70</v>
      </c>
    </row>
    <row r="16" spans="1:12" x14ac:dyDescent="0.45">
      <c r="A16" s="146" t="s">
        <v>46</v>
      </c>
      <c r="B16" s="146" t="s">
        <v>47</v>
      </c>
      <c r="C16" s="149" t="s">
        <v>48</v>
      </c>
      <c r="D16" s="150">
        <v>42838</v>
      </c>
      <c r="E16" s="151" t="s">
        <v>16</v>
      </c>
      <c r="F16" s="63" t="str">
        <f>IF(E16="","",_xlfn.CONCAT(E16,_xlfn.XLOOKUP(D16,$J$9:$J$23,$I$9:$I$23,"ERROR",1,-1)))</f>
        <v>FU9</v>
      </c>
      <c r="G16" s="17" t="str">
        <f>_xlfn.CONCAT(A16," ",B16)</f>
        <v>Lily Alston</v>
      </c>
      <c r="I16" s="11" t="s">
        <v>74</v>
      </c>
      <c r="J16" s="121">
        <f>DATE(YEAR(J6)-17,12,31)</f>
        <v>39813</v>
      </c>
      <c r="K16" s="126" t="s">
        <v>75</v>
      </c>
      <c r="L16" s="118" t="s">
        <v>76</v>
      </c>
    </row>
    <row r="17" spans="1:12" ht="14.65" thickBot="1" x14ac:dyDescent="0.5">
      <c r="A17" s="149" t="s">
        <v>52</v>
      </c>
      <c r="B17" s="149" t="s">
        <v>47</v>
      </c>
      <c r="D17" s="150">
        <v>42336</v>
      </c>
      <c r="E17" s="151" t="s">
        <v>16</v>
      </c>
      <c r="F17" s="63" t="str">
        <f>IF(E17="","",_xlfn.CONCAT(E17,_xlfn.XLOOKUP(D17,$J$9:$J$23,$I$9:$I$23,"ERROR",1,-1)))</f>
        <v>FU11</v>
      </c>
      <c r="G17" s="17" t="str">
        <f>_xlfn.CONCAT(A17," ",B17)</f>
        <v>Orla-Mae Alston</v>
      </c>
      <c r="I17" s="11" t="s">
        <v>80</v>
      </c>
      <c r="J17" s="121">
        <f>DATE(YEAR(J6)-19,12,31)</f>
        <v>39082</v>
      </c>
      <c r="K17" s="127" t="s">
        <v>81</v>
      </c>
      <c r="L17" s="130" t="s">
        <v>82</v>
      </c>
    </row>
    <row r="18" spans="1:12" ht="14.65" thickTop="1" x14ac:dyDescent="0.45">
      <c r="A18" s="146" t="s">
        <v>56</v>
      </c>
      <c r="B18" s="146" t="s">
        <v>57</v>
      </c>
      <c r="C18" s="149" t="s">
        <v>48</v>
      </c>
      <c r="D18" s="150">
        <v>42045</v>
      </c>
      <c r="E18" s="151" t="s">
        <v>16</v>
      </c>
      <c r="F18" s="63" t="str">
        <f>IF(E18="","",_xlfn.CONCAT(E18,_xlfn.XLOOKUP(D18,$J$9:$J$23,$I$9:$I$23,"ERROR",1,-1)))</f>
        <v>FU11</v>
      </c>
      <c r="G18" s="17" t="str">
        <f>_xlfn.CONCAT(A18," ",B18)</f>
        <v>Eli Ambrose</v>
      </c>
      <c r="I18" s="11" t="s">
        <v>85</v>
      </c>
      <c r="J18" s="12">
        <f>DATE(YEAR(J6)-23,12,31)</f>
        <v>37621</v>
      </c>
      <c r="K18" s="116"/>
    </row>
    <row r="19" spans="1:12" x14ac:dyDescent="0.45">
      <c r="A19" s="146" t="s">
        <v>61</v>
      </c>
      <c r="B19" s="146" t="s">
        <v>62</v>
      </c>
      <c r="C19" s="146" t="s">
        <v>63</v>
      </c>
      <c r="D19" s="147">
        <v>26327</v>
      </c>
      <c r="E19" s="148" t="s">
        <v>9</v>
      </c>
      <c r="F19" s="63" t="str">
        <f>IF(E19="","",_xlfn.CONCAT(E19,_xlfn.XLOOKUP(D19,$J$9:$J$23,$I$9:$I$23,"ERROR",1,-1)))</f>
        <v>MV50</v>
      </c>
      <c r="G19" s="17" t="str">
        <f>_xlfn.CONCAT(A19," ",B19)</f>
        <v>David Anderson</v>
      </c>
      <c r="I19" s="11" t="s">
        <v>88</v>
      </c>
      <c r="J19" s="12">
        <f>DATE(YEAR(J6)-40,MONTH(J6),DAY(J6))</f>
        <v>31174</v>
      </c>
    </row>
    <row r="20" spans="1:12" x14ac:dyDescent="0.45">
      <c r="A20" s="146" t="s">
        <v>67</v>
      </c>
      <c r="B20" s="146" t="s">
        <v>62</v>
      </c>
      <c r="C20" s="146" t="s">
        <v>15</v>
      </c>
      <c r="D20" s="147">
        <v>22219</v>
      </c>
      <c r="E20" s="148" t="s">
        <v>9</v>
      </c>
      <c r="F20" s="63" t="str">
        <f>IF(E20="","",_xlfn.CONCAT(E20,_xlfn.XLOOKUP(D20,$J$9:$J$23,$I$9:$I$23,"ERROR",1,-1)))</f>
        <v>MV60</v>
      </c>
      <c r="G20" s="17" t="str">
        <f>_xlfn.CONCAT(A20," ",B20)</f>
        <v>Mike Anderson</v>
      </c>
      <c r="I20" s="11" t="s">
        <v>92</v>
      </c>
      <c r="J20" s="12">
        <f>DATE(YEAR(J6)-50,MONTH(J6),DAY(J6))</f>
        <v>27521</v>
      </c>
    </row>
    <row r="21" spans="1:12" x14ac:dyDescent="0.45">
      <c r="A21" s="163" t="s">
        <v>336</v>
      </c>
      <c r="B21" s="163" t="s">
        <v>62</v>
      </c>
      <c r="C21" s="163" t="s">
        <v>15</v>
      </c>
      <c r="D21" s="150">
        <v>33542</v>
      </c>
      <c r="E21" s="151" t="s">
        <v>9</v>
      </c>
      <c r="F21" s="63" t="str">
        <f>IF(E21="","",_xlfn.CONCAT(E21,_xlfn.XLOOKUP(D21,$J$9:$J$23,$I$9:$I$23,"ERROR",1,-1)))</f>
        <v>MSEN</v>
      </c>
      <c r="G21" s="17" t="str">
        <f>_xlfn.CONCAT(A21," ",B21)</f>
        <v>Adam Anderson</v>
      </c>
      <c r="I21" s="11" t="s">
        <v>95</v>
      </c>
      <c r="J21" s="12">
        <f>DATE(YEAR(J6)-60,MONTH(J6),DAY(J6))</f>
        <v>23869</v>
      </c>
    </row>
    <row r="22" spans="1:12" x14ac:dyDescent="0.45">
      <c r="A22" s="146" t="s">
        <v>71</v>
      </c>
      <c r="B22" s="146" t="s">
        <v>72</v>
      </c>
      <c r="C22" s="146" t="s">
        <v>73</v>
      </c>
      <c r="D22" s="147">
        <v>30424</v>
      </c>
      <c r="E22" s="148" t="s">
        <v>16</v>
      </c>
      <c r="F22" s="63" t="str">
        <f>IF(E22="","",_xlfn.CONCAT(E22,_xlfn.XLOOKUP(D22,$J$9:$J$23,$I$9:$I$23,"ERROR",1,-1)))</f>
        <v>FV40</v>
      </c>
      <c r="G22" s="17" t="str">
        <f>_xlfn.CONCAT(A22," ",B22)</f>
        <v>Sarah Andrew</v>
      </c>
      <c r="I22" s="11" t="s">
        <v>98</v>
      </c>
      <c r="J22" s="12">
        <f>DATE(YEAR(J6)-70,MONTH(J6),DAY(J6))</f>
        <v>20216</v>
      </c>
    </row>
    <row r="23" spans="1:12" ht="14.65" thickBot="1" x14ac:dyDescent="0.5">
      <c r="A23" s="146" t="s">
        <v>77</v>
      </c>
      <c r="B23" s="146" t="s">
        <v>78</v>
      </c>
      <c r="C23" s="146" t="s">
        <v>79</v>
      </c>
      <c r="D23" s="147">
        <v>27535</v>
      </c>
      <c r="E23" s="148" t="s">
        <v>9</v>
      </c>
      <c r="F23" s="63" t="str">
        <f>IF(E23="","",_xlfn.CONCAT(E23,_xlfn.XLOOKUP(D23,$J$9:$J$23,$I$9:$I$23,"ERROR",1,-1)))</f>
        <v>MV40</v>
      </c>
      <c r="G23" s="17" t="str">
        <f>_xlfn.CONCAT(A23," ",B23)</f>
        <v>John Andrewartha</v>
      </c>
      <c r="I23" s="13" t="s">
        <v>101</v>
      </c>
      <c r="J23" s="14">
        <f>DATE(YEAR(J6)-80,MONTH(J6),DAY(J6))</f>
        <v>16564</v>
      </c>
    </row>
    <row r="24" spans="1:12" ht="15" thickTop="1" thickBot="1" x14ac:dyDescent="0.5">
      <c r="A24" s="152" t="s">
        <v>83</v>
      </c>
      <c r="B24" s="152" t="s">
        <v>84</v>
      </c>
      <c r="C24" s="152" t="s">
        <v>24</v>
      </c>
      <c r="D24" s="153">
        <v>27851</v>
      </c>
      <c r="E24" s="154" t="s">
        <v>9</v>
      </c>
      <c r="F24" s="63" t="str">
        <f>IF(E24="","",_xlfn.CONCAT(E24,_xlfn.XLOOKUP(D24,$J$9:$J$23,$I$9:$I$23,"ERROR",1,-1)))</f>
        <v>MV40</v>
      </c>
      <c r="G24" s="17" t="str">
        <f>_xlfn.CONCAT(A24," ",B24)</f>
        <v>Elton Angle-Smith</v>
      </c>
      <c r="J24" s="59"/>
    </row>
    <row r="25" spans="1:12" ht="15" thickTop="1" thickBot="1" x14ac:dyDescent="0.5">
      <c r="A25" s="146" t="s">
        <v>86</v>
      </c>
      <c r="B25" s="146" t="s">
        <v>87</v>
      </c>
      <c r="C25" s="146" t="s">
        <v>24</v>
      </c>
      <c r="D25" s="150">
        <v>25293</v>
      </c>
      <c r="E25" s="151" t="s">
        <v>9</v>
      </c>
      <c r="F25" s="63" t="str">
        <f>IF(E25="","",_xlfn.CONCAT(E25,_xlfn.XLOOKUP(D25,$J$9:$J$23,$I$9:$I$23,"ERROR",1,-1)))</f>
        <v>MV50</v>
      </c>
      <c r="G25" s="17" t="str">
        <f>_xlfn.CONCAT(A25," ",B25)</f>
        <v>Steve Angus</v>
      </c>
      <c r="I25" s="138" t="s">
        <v>106</v>
      </c>
      <c r="J25" s="139"/>
    </row>
    <row r="26" spans="1:12" x14ac:dyDescent="0.45">
      <c r="A26" s="146" t="s">
        <v>89</v>
      </c>
      <c r="B26" s="146" t="s">
        <v>90</v>
      </c>
      <c r="C26" s="146" t="s">
        <v>91</v>
      </c>
      <c r="D26" s="147">
        <v>33374</v>
      </c>
      <c r="E26" s="148" t="s">
        <v>9</v>
      </c>
      <c r="F26" s="63" t="str">
        <f>IF(E26="","",_xlfn.CONCAT(E26,_xlfn.XLOOKUP(D26,$J$9:$J$23,$I$9:$I$23,"ERROR",1,-1)))</f>
        <v>MSEN</v>
      </c>
      <c r="G26" s="17" t="str">
        <f>_xlfn.CONCAT(A26," ",B26)</f>
        <v>Zack Archbold</v>
      </c>
      <c r="I26" s="96" t="s">
        <v>108</v>
      </c>
      <c r="J26" s="97">
        <v>18</v>
      </c>
    </row>
    <row r="27" spans="1:12" ht="14.65" thickBot="1" x14ac:dyDescent="0.5">
      <c r="A27" s="146" t="s">
        <v>93</v>
      </c>
      <c r="B27" s="146" t="s">
        <v>90</v>
      </c>
      <c r="C27" s="146" t="s">
        <v>94</v>
      </c>
      <c r="D27" s="147">
        <v>23464</v>
      </c>
      <c r="E27" s="148" t="s">
        <v>9</v>
      </c>
      <c r="F27" s="63" t="str">
        <f>IF(E27="","",_xlfn.CONCAT(E27,_xlfn.XLOOKUP(D27,$J$9:$J$23,$I$9:$I$23,"ERROR",1,-1)))</f>
        <v>MV60</v>
      </c>
      <c r="G27" s="17" t="str">
        <f>_xlfn.CONCAT(A27," ",B27)</f>
        <v>James Archbold</v>
      </c>
      <c r="I27" s="98" t="s">
        <v>110</v>
      </c>
      <c r="J27" s="61" cm="1">
        <f t="array" ref="J27">IF(LEFT(J26,1)="U",_xlfn.XLOOKUP(J26,LEFT(I9:I17,3),J9:J17),DATE(YEAR(J6)-J26,MONTH(J6),DAY(J6)))</f>
        <v>39209</v>
      </c>
    </row>
    <row r="28" spans="1:12" ht="14.65" thickTop="1" x14ac:dyDescent="0.45">
      <c r="A28" s="146" t="s">
        <v>96</v>
      </c>
      <c r="B28" s="146" t="s">
        <v>97</v>
      </c>
      <c r="C28" s="146" t="s">
        <v>91</v>
      </c>
      <c r="D28" s="147">
        <v>26520</v>
      </c>
      <c r="E28" s="148" t="s">
        <v>9</v>
      </c>
      <c r="F28" s="63" t="str">
        <f>IF(E28="","",_xlfn.CONCAT(E28,_xlfn.XLOOKUP(D28,$J$9:$J$23,$I$9:$I$23,"ERROR",1,-1)))</f>
        <v>MV50</v>
      </c>
      <c r="G28" s="17" t="str">
        <f>_xlfn.CONCAT(A28," ",B28)</f>
        <v>Paul Arts</v>
      </c>
      <c r="J28" s="60"/>
    </row>
    <row r="29" spans="1:12" x14ac:dyDescent="0.45">
      <c r="A29" s="146" t="s">
        <v>99</v>
      </c>
      <c r="B29" s="146" t="s">
        <v>100</v>
      </c>
      <c r="C29" s="146" t="s">
        <v>12</v>
      </c>
      <c r="D29" s="147">
        <v>39323</v>
      </c>
      <c r="E29" s="148" t="s">
        <v>9</v>
      </c>
      <c r="F29" s="63" t="str">
        <f>IF(E29="","",_xlfn.CONCAT(E29,_xlfn.XLOOKUP(D29,$J$9:$J$23,$I$9:$I$23,"ERROR",1,-1)))</f>
        <v>MU19</v>
      </c>
      <c r="G29" s="17" t="str">
        <f>_xlfn.CONCAT(A29," ",B29)</f>
        <v>Rowan Ashworth</v>
      </c>
    </row>
    <row r="30" spans="1:12" x14ac:dyDescent="0.45">
      <c r="A30" s="146" t="s">
        <v>102</v>
      </c>
      <c r="B30" s="146" t="s">
        <v>103</v>
      </c>
      <c r="C30" s="146" t="s">
        <v>8</v>
      </c>
      <c r="D30" s="147">
        <v>25875</v>
      </c>
      <c r="E30" s="148" t="s">
        <v>16</v>
      </c>
      <c r="F30" s="63" t="str">
        <f>IF(E30="","",_xlfn.CONCAT(E30,_xlfn.XLOOKUP(D30,$J$9:$J$23,$I$9:$I$23,"ERROR",1,-1)))</f>
        <v>FV50</v>
      </c>
      <c r="G30" s="17" t="str">
        <f>_xlfn.CONCAT(A30," ",B30)</f>
        <v>Stella Atherton</v>
      </c>
    </row>
    <row r="31" spans="1:12" x14ac:dyDescent="0.45">
      <c r="A31" s="146" t="s">
        <v>104</v>
      </c>
      <c r="B31" s="146" t="s">
        <v>105</v>
      </c>
      <c r="C31" s="146" t="s">
        <v>28</v>
      </c>
      <c r="D31" s="147">
        <v>36855</v>
      </c>
      <c r="E31" s="148" t="s">
        <v>9</v>
      </c>
      <c r="F31" s="63" t="str">
        <f>IF(E31="","",_xlfn.CONCAT(E31,_xlfn.XLOOKUP(D31,$J$9:$J$23,$I$9:$I$23,"ERROR",1,-1)))</f>
        <v>MSEN</v>
      </c>
      <c r="G31" s="17" t="str">
        <f>_xlfn.CONCAT(A31," ",B31)</f>
        <v>William Atkinson</v>
      </c>
    </row>
    <row r="32" spans="1:12" x14ac:dyDescent="0.45">
      <c r="A32" s="146" t="s">
        <v>107</v>
      </c>
      <c r="B32" s="146" t="s">
        <v>105</v>
      </c>
      <c r="C32" s="146" t="s">
        <v>28</v>
      </c>
      <c r="D32" s="147">
        <v>35335</v>
      </c>
      <c r="E32" s="148" t="s">
        <v>9</v>
      </c>
      <c r="F32" s="63" t="str">
        <f>IF(E32="","",_xlfn.CONCAT(E32,_xlfn.XLOOKUP(D32,$J$9:$J$23,$I$9:$I$23,"ERROR",1,-1)))</f>
        <v>MSEN</v>
      </c>
      <c r="G32" s="17" t="str">
        <f>_xlfn.CONCAT(A32," ",B32)</f>
        <v>Thomas Atkinson</v>
      </c>
    </row>
    <row r="33" spans="1:9" x14ac:dyDescent="0.45">
      <c r="A33" s="146" t="s">
        <v>109</v>
      </c>
      <c r="B33" s="146" t="s">
        <v>105</v>
      </c>
      <c r="C33" s="146" t="s">
        <v>24</v>
      </c>
      <c r="D33" s="147">
        <v>34517</v>
      </c>
      <c r="E33" s="148" t="s">
        <v>9</v>
      </c>
      <c r="F33" s="63" t="str">
        <f>IF(E33="","",_xlfn.CONCAT(E33,_xlfn.XLOOKUP(D33,$J$9:$J$23,$I$9:$I$23,"ERROR",1,-1)))</f>
        <v>MSEN</v>
      </c>
      <c r="G33" s="17" t="str">
        <f>_xlfn.CONCAT(A33," ",B33)</f>
        <v>Matthew Atkinson</v>
      </c>
    </row>
    <row r="34" spans="1:9" x14ac:dyDescent="0.45">
      <c r="A34" s="146" t="s">
        <v>111</v>
      </c>
      <c r="B34" s="146" t="s">
        <v>105</v>
      </c>
      <c r="C34" s="146" t="s">
        <v>112</v>
      </c>
      <c r="D34" s="147">
        <v>29504</v>
      </c>
      <c r="E34" s="148" t="s">
        <v>9</v>
      </c>
      <c r="F34" s="63" t="str">
        <f>IF(E34="","",_xlfn.CONCAT(E34,_xlfn.XLOOKUP(D34,$J$9:$J$23,$I$9:$I$23,"ERROR",1,-1)))</f>
        <v>MV40</v>
      </c>
      <c r="G34" s="17" t="str">
        <f>_xlfn.CONCAT(A34," ",B34)</f>
        <v>Shaun Atkinson</v>
      </c>
      <c r="I34" s="73" t="s">
        <v>123</v>
      </c>
    </row>
    <row r="35" spans="1:9" x14ac:dyDescent="0.45">
      <c r="A35" s="146" t="s">
        <v>113</v>
      </c>
      <c r="B35" s="146" t="s">
        <v>105</v>
      </c>
      <c r="C35" s="146" t="s">
        <v>24</v>
      </c>
      <c r="D35" s="147">
        <v>23624</v>
      </c>
      <c r="E35" s="148" t="s">
        <v>16</v>
      </c>
      <c r="F35" s="63" t="str">
        <f>IF(E35="","",_xlfn.CONCAT(E35,_xlfn.XLOOKUP(D35,$J$9:$J$23,$I$9:$I$23,"ERROR",1,-1)))</f>
        <v>FV60</v>
      </c>
      <c r="G35" s="17" t="str">
        <f>_xlfn.CONCAT(A35," ",B35)</f>
        <v>Gillian Atkinson</v>
      </c>
      <c r="I35" s="74" t="s">
        <v>125</v>
      </c>
    </row>
    <row r="36" spans="1:9" x14ac:dyDescent="0.45">
      <c r="A36" s="146" t="s">
        <v>114</v>
      </c>
      <c r="B36" s="146" t="s">
        <v>105</v>
      </c>
      <c r="C36" s="146" t="s">
        <v>115</v>
      </c>
      <c r="D36" s="147">
        <v>21716</v>
      </c>
      <c r="E36" s="148" t="s">
        <v>9</v>
      </c>
      <c r="F36" s="63" t="str">
        <f>IF(E36="","",_xlfn.CONCAT(E36,_xlfn.XLOOKUP(D36,$J$9:$J$23,$I$9:$I$23,"ERROR",1,-1)))</f>
        <v>MV60</v>
      </c>
      <c r="G36" s="17" t="str">
        <f>_xlfn.CONCAT(A36," ",B36)</f>
        <v>Barry Atkinson</v>
      </c>
      <c r="I36" s="95" t="s">
        <v>128</v>
      </c>
    </row>
    <row r="37" spans="1:9" x14ac:dyDescent="0.45">
      <c r="A37" s="146" t="s">
        <v>116</v>
      </c>
      <c r="B37" s="146" t="s">
        <v>117</v>
      </c>
      <c r="C37" s="146" t="s">
        <v>91</v>
      </c>
      <c r="D37" s="147">
        <v>33902</v>
      </c>
      <c r="E37" s="148" t="s">
        <v>9</v>
      </c>
      <c r="F37" s="63" t="str">
        <f>IF(E37="","",_xlfn.CONCAT(E37,_xlfn.XLOOKUP(D37,$J$9:$J$23,$I$9:$I$23,"ERROR",1,-1)))</f>
        <v>MSEN</v>
      </c>
      <c r="G37" s="17" t="str">
        <f>_xlfn.CONCAT(A37," ",B37)</f>
        <v>Daniel Austin</v>
      </c>
      <c r="I37" s="99" t="s">
        <v>131</v>
      </c>
    </row>
    <row r="38" spans="1:9" x14ac:dyDescent="0.45">
      <c r="A38" s="146" t="s">
        <v>118</v>
      </c>
      <c r="B38" s="146" t="s">
        <v>117</v>
      </c>
      <c r="C38" s="146" t="s">
        <v>119</v>
      </c>
      <c r="D38" s="147">
        <v>33231</v>
      </c>
      <c r="E38" s="148" t="s">
        <v>9</v>
      </c>
      <c r="F38" s="63" t="str">
        <f>IF(E38="","",_xlfn.CONCAT(E38,_xlfn.XLOOKUP(D38,$J$9:$J$23,$I$9:$I$23,"ERROR",1,-1)))</f>
        <v>MSEN</v>
      </c>
      <c r="G38" s="17" t="str">
        <f>_xlfn.CONCAT(A38," ",B38)</f>
        <v>Simon Austin</v>
      </c>
    </row>
    <row r="39" spans="1:9" x14ac:dyDescent="0.45">
      <c r="A39" s="149" t="s">
        <v>120</v>
      </c>
      <c r="B39" s="149" t="s">
        <v>121</v>
      </c>
      <c r="C39" s="149" t="s">
        <v>24</v>
      </c>
      <c r="D39" s="150">
        <v>25833</v>
      </c>
      <c r="E39" s="151" t="s">
        <v>16</v>
      </c>
      <c r="F39" s="63" t="str">
        <f>IF(E39="","",_xlfn.CONCAT(E39,_xlfn.XLOOKUP(D39,$J$9:$J$23,$I$9:$I$23,"ERROR",1,-1)))</f>
        <v>FV50</v>
      </c>
      <c r="G39" s="17" t="str">
        <f>_xlfn.CONCAT(A39," ",B39)</f>
        <v>Samantha Ayers</v>
      </c>
    </row>
    <row r="40" spans="1:9" x14ac:dyDescent="0.45">
      <c r="A40" s="149" t="s">
        <v>6</v>
      </c>
      <c r="B40" s="149" t="s">
        <v>122</v>
      </c>
      <c r="C40" s="149" t="s">
        <v>28</v>
      </c>
      <c r="D40" s="150">
        <v>34180</v>
      </c>
      <c r="E40" s="151" t="s">
        <v>9</v>
      </c>
      <c r="F40" s="63" t="str">
        <f>IF(E40="","",_xlfn.CONCAT(E40,_xlfn.XLOOKUP(D40,$J$9:$J$23,$I$9:$I$23,"ERROR",1,-1)))</f>
        <v>MSEN</v>
      </c>
      <c r="G40" s="17" t="str">
        <f>_xlfn.CONCAT(A40," ",B40)</f>
        <v>Ian Backstrom</v>
      </c>
    </row>
    <row r="41" spans="1:9" x14ac:dyDescent="0.45">
      <c r="A41" s="146" t="s">
        <v>61</v>
      </c>
      <c r="B41" s="146" t="s">
        <v>124</v>
      </c>
      <c r="C41" s="146" t="s">
        <v>79</v>
      </c>
      <c r="D41" s="147">
        <v>22741</v>
      </c>
      <c r="E41" s="148" t="s">
        <v>9</v>
      </c>
      <c r="F41" s="63" t="str">
        <f>IF(E41="","",_xlfn.CONCAT(E41,_xlfn.XLOOKUP(D41,$J$9:$J$23,$I$9:$I$23,"ERROR",1,-1)))</f>
        <v>MV60</v>
      </c>
      <c r="G41" s="17" t="str">
        <f>_xlfn.CONCAT(A41," ",B41)</f>
        <v>David Baglee</v>
      </c>
    </row>
    <row r="42" spans="1:9" x14ac:dyDescent="0.45">
      <c r="A42" s="146" t="s">
        <v>61</v>
      </c>
      <c r="B42" s="146" t="s">
        <v>126</v>
      </c>
      <c r="C42" s="146" t="s">
        <v>127</v>
      </c>
      <c r="D42" s="147">
        <v>33654</v>
      </c>
      <c r="E42" s="148" t="s">
        <v>9</v>
      </c>
      <c r="F42" s="63" t="str">
        <f>IF(E42="","",_xlfn.CONCAT(E42,_xlfn.XLOOKUP(D42,$J$9:$J$23,$I$9:$I$23,"ERROR",1,-1)))</f>
        <v>MSEN</v>
      </c>
      <c r="G42" s="17" t="str">
        <f>_xlfn.CONCAT(A42," ",B42)</f>
        <v>David Bagot</v>
      </c>
    </row>
    <row r="43" spans="1:9" x14ac:dyDescent="0.45">
      <c r="A43" s="146" t="s">
        <v>129</v>
      </c>
      <c r="B43" s="146" t="s">
        <v>130</v>
      </c>
      <c r="C43" s="146" t="s">
        <v>24</v>
      </c>
      <c r="D43" s="147">
        <v>24785</v>
      </c>
      <c r="E43" s="148" t="s">
        <v>16</v>
      </c>
      <c r="F43" s="63" t="str">
        <f>IF(E43="","",_xlfn.CONCAT(E43,_xlfn.XLOOKUP(D43,$J$9:$J$23,$I$9:$I$23,"ERROR",1,-1)))</f>
        <v>FV50</v>
      </c>
      <c r="G43" s="17" t="str">
        <f>_xlfn.CONCAT(A43," ",B43)</f>
        <v>Emma Bain</v>
      </c>
    </row>
    <row r="44" spans="1:9" x14ac:dyDescent="0.45">
      <c r="A44" s="149" t="s">
        <v>132</v>
      </c>
      <c r="B44" s="149" t="s">
        <v>133</v>
      </c>
      <c r="D44" s="150">
        <v>42837</v>
      </c>
      <c r="E44" s="151" t="s">
        <v>9</v>
      </c>
      <c r="F44" s="63" t="str">
        <f>IF(E44="","",_xlfn.CONCAT(E44,_xlfn.XLOOKUP(D44,$J$9:$J$23,$I$9:$I$23,"ERROR",1,-1)))</f>
        <v>MU9</v>
      </c>
      <c r="G44" s="17" t="str">
        <f>_xlfn.CONCAT(A44," ",B44)</f>
        <v>Riley Baker</v>
      </c>
    </row>
    <row r="45" spans="1:9" x14ac:dyDescent="0.45">
      <c r="A45" s="146" t="s">
        <v>134</v>
      </c>
      <c r="B45" s="146" t="s">
        <v>133</v>
      </c>
      <c r="C45" s="146" t="s">
        <v>135</v>
      </c>
      <c r="D45" s="147">
        <v>22271</v>
      </c>
      <c r="E45" s="148" t="s">
        <v>9</v>
      </c>
      <c r="F45" s="63" t="str">
        <f>IF(E45="","",_xlfn.CONCAT(E45,_xlfn.XLOOKUP(D45,$J$9:$J$23,$I$9:$I$23,"ERROR",1,-1)))</f>
        <v>MV60</v>
      </c>
      <c r="G45" s="17" t="str">
        <f>_xlfn.CONCAT(A45," ",B45)</f>
        <v>Adrian Baker</v>
      </c>
    </row>
    <row r="46" spans="1:9" x14ac:dyDescent="0.45">
      <c r="A46" s="149" t="s">
        <v>136</v>
      </c>
      <c r="B46" s="149" t="s">
        <v>133</v>
      </c>
      <c r="C46" s="149" t="s">
        <v>28</v>
      </c>
      <c r="D46" s="150">
        <v>36228</v>
      </c>
      <c r="E46" s="151" t="s">
        <v>16</v>
      </c>
      <c r="F46" s="63" t="str">
        <f>IF(E46="","",_xlfn.CONCAT(E46,_xlfn.XLOOKUP(D46,$J$9:$J$23,$I$9:$I$23,"ERROR",1,-1)))</f>
        <v>FSEN</v>
      </c>
      <c r="G46" s="17" t="str">
        <f>_xlfn.CONCAT(A46," ",B46)</f>
        <v>Evangeline Baker</v>
      </c>
    </row>
    <row r="47" spans="1:9" x14ac:dyDescent="0.45">
      <c r="A47" s="146" t="s">
        <v>137</v>
      </c>
      <c r="B47" s="146" t="s">
        <v>138</v>
      </c>
      <c r="C47" s="146" t="s">
        <v>139</v>
      </c>
      <c r="D47" s="147">
        <v>39106</v>
      </c>
      <c r="E47" s="148" t="s">
        <v>9</v>
      </c>
      <c r="F47" s="63" t="str">
        <f>IF(E47="","",_xlfn.CONCAT(E47,_xlfn.XLOOKUP(D47,$J$9:$J$23,$I$9:$I$23,"ERROR",1,-1)))</f>
        <v>MU19</v>
      </c>
      <c r="G47" s="17" t="str">
        <f>_xlfn.CONCAT(A47," ",B47)</f>
        <v>Walter Baker-Cresswell</v>
      </c>
    </row>
    <row r="48" spans="1:9" x14ac:dyDescent="0.45">
      <c r="A48" s="146" t="s">
        <v>140</v>
      </c>
      <c r="B48" s="146" t="s">
        <v>141</v>
      </c>
      <c r="C48" s="146" t="s">
        <v>142</v>
      </c>
      <c r="D48" s="147">
        <v>35328</v>
      </c>
      <c r="E48" s="148" t="s">
        <v>16</v>
      </c>
      <c r="F48" s="63" t="str">
        <f>IF(E48="","",_xlfn.CONCAT(E48,_xlfn.XLOOKUP(D48,$J$9:$J$23,$I$9:$I$23,"ERROR",1,-1)))</f>
        <v>FSEN</v>
      </c>
      <c r="G48" s="17" t="str">
        <f>_xlfn.CONCAT(A48," ",B48)</f>
        <v>Francesca Bale</v>
      </c>
    </row>
    <row r="49" spans="1:7" x14ac:dyDescent="0.45">
      <c r="A49" s="146" t="s">
        <v>143</v>
      </c>
      <c r="B49" s="146" t="s">
        <v>144</v>
      </c>
      <c r="C49" s="146" t="s">
        <v>145</v>
      </c>
      <c r="D49" s="147">
        <v>21780</v>
      </c>
      <c r="E49" s="148" t="s">
        <v>9</v>
      </c>
      <c r="F49" s="63" t="str">
        <f>IF(E49="","",_xlfn.CONCAT(E49,_xlfn.XLOOKUP(D49,$J$9:$J$23,$I$9:$I$23,"ERROR",1,-1)))</f>
        <v>MV60</v>
      </c>
      <c r="G49" s="17" t="str">
        <f>_xlfn.CONCAT(A49," ",B49)</f>
        <v>Chris Ball</v>
      </c>
    </row>
    <row r="50" spans="1:7" x14ac:dyDescent="0.45">
      <c r="A50" s="146" t="s">
        <v>146</v>
      </c>
      <c r="B50" s="146" t="s">
        <v>147</v>
      </c>
      <c r="C50" s="146" t="s">
        <v>24</v>
      </c>
      <c r="D50" s="147">
        <v>30512</v>
      </c>
      <c r="E50" s="148" t="s">
        <v>16</v>
      </c>
      <c r="F50" s="63" t="str">
        <f>IF(E50="","",_xlfn.CONCAT(E50,_xlfn.XLOOKUP(D50,$J$9:$J$23,$I$9:$I$23,"ERROR",1,-1)))</f>
        <v>FV40</v>
      </c>
      <c r="G50" s="17" t="str">
        <f>_xlfn.CONCAT(A50," ",B50)</f>
        <v>Flora Ballester</v>
      </c>
    </row>
    <row r="51" spans="1:7" x14ac:dyDescent="0.45">
      <c r="A51" s="146" t="s">
        <v>148</v>
      </c>
      <c r="B51" s="146" t="s">
        <v>149</v>
      </c>
      <c r="C51" s="146" t="s">
        <v>20</v>
      </c>
      <c r="D51" s="147">
        <v>32485</v>
      </c>
      <c r="E51" s="148" t="s">
        <v>9</v>
      </c>
      <c r="F51" s="63" t="str">
        <f>IF(E51="","",_xlfn.CONCAT(E51,_xlfn.XLOOKUP(D51,$J$9:$J$23,$I$9:$I$23,"ERROR",1,-1)))</f>
        <v>MSEN</v>
      </c>
      <c r="G51" s="17" t="str">
        <f>_xlfn.CONCAT(A51," ",B51)</f>
        <v>Nicholas Barber</v>
      </c>
    </row>
    <row r="52" spans="1:7" x14ac:dyDescent="0.45">
      <c r="A52" s="146" t="s">
        <v>150</v>
      </c>
      <c r="B52" s="146" t="s">
        <v>149</v>
      </c>
      <c r="C52" s="146" t="s">
        <v>91</v>
      </c>
      <c r="D52" s="147">
        <v>29586</v>
      </c>
      <c r="E52" s="148" t="s">
        <v>16</v>
      </c>
      <c r="F52" s="63" t="str">
        <f>IF(E52="","",_xlfn.CONCAT(E52,_xlfn.XLOOKUP(D52,$J$9:$J$23,$I$9:$I$23,"ERROR",1,-1)))</f>
        <v>FV40</v>
      </c>
      <c r="G52" s="17" t="str">
        <f>_xlfn.CONCAT(A52," ",B52)</f>
        <v>Leeann Barber</v>
      </c>
    </row>
    <row r="53" spans="1:7" x14ac:dyDescent="0.45">
      <c r="A53" s="149" t="s">
        <v>151</v>
      </c>
      <c r="B53" s="149" t="s">
        <v>152</v>
      </c>
      <c r="D53" s="150">
        <v>43960</v>
      </c>
      <c r="E53" s="151" t="s">
        <v>9</v>
      </c>
      <c r="F53" s="63" t="str">
        <f>IF(E53="","",_xlfn.CONCAT(E53,_xlfn.XLOOKUP(D53,$J$9:$J$23,$I$9:$I$23,"ERROR",1,-1)))</f>
        <v>MU7</v>
      </c>
      <c r="G53" s="17" t="str">
        <f>_xlfn.CONCAT(A53," ",B53)</f>
        <v>Oscar Barker</v>
      </c>
    </row>
    <row r="54" spans="1:7" x14ac:dyDescent="0.45">
      <c r="A54" s="149" t="s">
        <v>153</v>
      </c>
      <c r="B54" s="149" t="s">
        <v>152</v>
      </c>
      <c r="C54" s="149" t="s">
        <v>12</v>
      </c>
      <c r="D54" s="150">
        <v>34522</v>
      </c>
      <c r="E54" s="151" t="s">
        <v>9</v>
      </c>
      <c r="F54" s="63" t="str">
        <f>IF(E54="","",_xlfn.CONCAT(E54,_xlfn.XLOOKUP(D54,$J$9:$J$23,$I$9:$I$23,"ERROR",1,-1)))</f>
        <v>MSEN</v>
      </c>
      <c r="G54" s="17" t="str">
        <f>_xlfn.CONCAT(A54," ",B54)</f>
        <v>Felix Barker</v>
      </c>
    </row>
    <row r="55" spans="1:7" x14ac:dyDescent="0.45">
      <c r="A55" s="146" t="s">
        <v>10</v>
      </c>
      <c r="B55" s="146" t="s">
        <v>152</v>
      </c>
      <c r="C55" s="146" t="s">
        <v>24</v>
      </c>
      <c r="D55" s="150">
        <v>34299</v>
      </c>
      <c r="E55" s="148" t="s">
        <v>9</v>
      </c>
      <c r="F55" s="63" t="str">
        <f>IF(E55="","",_xlfn.CONCAT(E55,_xlfn.XLOOKUP(D55,$J$9:$J$23,$I$9:$I$23,"ERROR",1,-1)))</f>
        <v>MSEN</v>
      </c>
      <c r="G55" s="17" t="str">
        <f>_xlfn.CONCAT(A55," ",B55)</f>
        <v>Ben Barker</v>
      </c>
    </row>
    <row r="56" spans="1:7" x14ac:dyDescent="0.45">
      <c r="A56" s="146" t="s">
        <v>154</v>
      </c>
      <c r="B56" s="146" t="s">
        <v>152</v>
      </c>
      <c r="C56" s="146" t="s">
        <v>28</v>
      </c>
      <c r="D56" s="147">
        <v>32640</v>
      </c>
      <c r="E56" s="148" t="s">
        <v>9</v>
      </c>
      <c r="F56" s="63" t="str">
        <f>IF(E56="","",_xlfn.CONCAT(E56,_xlfn.XLOOKUP(D56,$J$9:$J$23,$I$9:$I$23,"ERROR",1,-1)))</f>
        <v>MSEN</v>
      </c>
      <c r="G56" s="17" t="str">
        <f>_xlfn.CONCAT(A56," ",B56)</f>
        <v>Oliver Barker</v>
      </c>
    </row>
    <row r="57" spans="1:7" x14ac:dyDescent="0.45">
      <c r="A57" s="146" t="s">
        <v>155</v>
      </c>
      <c r="B57" s="146" t="s">
        <v>152</v>
      </c>
      <c r="C57" s="146" t="s">
        <v>91</v>
      </c>
      <c r="D57" s="150">
        <v>24873</v>
      </c>
      <c r="E57" s="148" t="s">
        <v>9</v>
      </c>
      <c r="F57" s="63" t="str">
        <f>IF(E57="","",_xlfn.CONCAT(E57,_xlfn.XLOOKUP(D57,$J$9:$J$23,$I$9:$I$23,"ERROR",1,-1)))</f>
        <v>MV50</v>
      </c>
      <c r="G57" s="17" t="str">
        <f>_xlfn.CONCAT(A57," ",B57)</f>
        <v>Les Barker</v>
      </c>
    </row>
    <row r="58" spans="1:7" x14ac:dyDescent="0.45">
      <c r="A58" s="163" t="s">
        <v>440</v>
      </c>
      <c r="B58" s="163" t="s">
        <v>152</v>
      </c>
      <c r="C58" s="163" t="s">
        <v>205</v>
      </c>
      <c r="D58" s="150">
        <v>29486</v>
      </c>
      <c r="E58" s="151" t="s">
        <v>9</v>
      </c>
      <c r="F58" s="63" t="str">
        <f>IF(E58="","",_xlfn.CONCAT(E58,_xlfn.XLOOKUP(D58,$J$9:$J$23,$I$9:$I$23,"ERROR",1,-1)))</f>
        <v>MV40</v>
      </c>
      <c r="G58" s="17" t="str">
        <f>_xlfn.CONCAT(A58," ",B58)</f>
        <v>Craig Barker</v>
      </c>
    </row>
    <row r="59" spans="1:7" x14ac:dyDescent="0.45">
      <c r="A59" s="146" t="s">
        <v>156</v>
      </c>
      <c r="B59" s="146" t="s">
        <v>157</v>
      </c>
      <c r="C59" s="146" t="s">
        <v>142</v>
      </c>
      <c r="D59" s="147">
        <v>22439</v>
      </c>
      <c r="E59" s="148" t="s">
        <v>9</v>
      </c>
      <c r="F59" s="63" t="str">
        <f>IF(E59="","",_xlfn.CONCAT(E59,_xlfn.XLOOKUP(D59,$J$9:$J$23,$I$9:$I$23,"ERROR",1,-1)))</f>
        <v>MV60</v>
      </c>
      <c r="G59" s="17" t="str">
        <f>_xlfn.CONCAT(A59," ",B59)</f>
        <v>Brian Barnes</v>
      </c>
    </row>
    <row r="60" spans="1:7" x14ac:dyDescent="0.45">
      <c r="A60" s="146" t="s">
        <v>158</v>
      </c>
      <c r="B60" s="146" t="s">
        <v>157</v>
      </c>
      <c r="C60" s="146" t="s">
        <v>159</v>
      </c>
      <c r="D60" s="147">
        <v>21912</v>
      </c>
      <c r="E60" s="148" t="s">
        <v>9</v>
      </c>
      <c r="F60" s="63" t="str">
        <f>IF(E60="","",_xlfn.CONCAT(E60,_xlfn.XLOOKUP(D60,$J$9:$J$23,$I$9:$I$23,"ERROR",1,-1)))</f>
        <v>MV60</v>
      </c>
      <c r="G60" s="17" t="str">
        <f>_xlfn.CONCAT(A60," ",B60)</f>
        <v>Jerry Barnes</v>
      </c>
    </row>
    <row r="61" spans="1:7" x14ac:dyDescent="0.45">
      <c r="A61" s="163" t="s">
        <v>859</v>
      </c>
      <c r="B61" s="163" t="s">
        <v>1497</v>
      </c>
      <c r="C61" s="163" t="s">
        <v>28</v>
      </c>
      <c r="D61" s="150">
        <v>35966</v>
      </c>
      <c r="E61" s="151" t="s">
        <v>9</v>
      </c>
      <c r="F61" s="63" t="str">
        <f>IF(E61="","",_xlfn.CONCAT(E61,_xlfn.XLOOKUP(D61,$J$9:$J$23,$I$9:$I$23,"ERROR",1,-1)))</f>
        <v>MSEN</v>
      </c>
      <c r="G61" s="17" t="str">
        <f>_xlfn.CONCAT(A61," ",B61)</f>
        <v>Joe Barnwell</v>
      </c>
    </row>
    <row r="62" spans="1:7" x14ac:dyDescent="0.45">
      <c r="A62" s="149" t="s">
        <v>160</v>
      </c>
      <c r="B62" s="149" t="s">
        <v>161</v>
      </c>
      <c r="D62" s="150">
        <v>42433</v>
      </c>
      <c r="E62" s="151" t="s">
        <v>9</v>
      </c>
      <c r="F62" s="63" t="str">
        <f>IF(E62="","",_xlfn.CONCAT(E62,_xlfn.XLOOKUP(D62,$J$9:$J$23,$I$9:$I$23,"ERROR",1,-1)))</f>
        <v>MU11</v>
      </c>
      <c r="G62" s="17" t="str">
        <f>_xlfn.CONCAT(A62," ",B62)</f>
        <v>Dougie Barron</v>
      </c>
    </row>
    <row r="63" spans="1:7" x14ac:dyDescent="0.45">
      <c r="A63" s="149" t="s">
        <v>162</v>
      </c>
      <c r="B63" s="149" t="s">
        <v>161</v>
      </c>
      <c r="C63" s="149" t="s">
        <v>12</v>
      </c>
      <c r="D63" s="150">
        <v>34165</v>
      </c>
      <c r="E63" s="151" t="s">
        <v>16</v>
      </c>
      <c r="F63" s="63" t="str">
        <f>IF(E63="","",_xlfn.CONCAT(E63,_xlfn.XLOOKUP(D63,$J$9:$J$23,$I$9:$I$23,"ERROR",1,-1)))</f>
        <v>FSEN</v>
      </c>
      <c r="G63" s="17" t="str">
        <f>_xlfn.CONCAT(A63," ",B63)</f>
        <v>Chloe Barron</v>
      </c>
    </row>
    <row r="64" spans="1:7" x14ac:dyDescent="0.45">
      <c r="A64" s="146" t="s">
        <v>163</v>
      </c>
      <c r="B64" s="146" t="s">
        <v>114</v>
      </c>
      <c r="C64" s="146" t="s">
        <v>24</v>
      </c>
      <c r="D64" s="147">
        <v>39619</v>
      </c>
      <c r="E64" s="148" t="s">
        <v>16</v>
      </c>
      <c r="F64" s="63" t="str">
        <f>IF(E64="","",_xlfn.CONCAT(E64,_xlfn.XLOOKUP(D64,$J$9:$J$23,$I$9:$I$23,"ERROR",1,-1)))</f>
        <v>FU19</v>
      </c>
      <c r="G64" s="17" t="str">
        <f>_xlfn.CONCAT(A64," ",B64)</f>
        <v>Erin Barry</v>
      </c>
    </row>
    <row r="65" spans="1:7" x14ac:dyDescent="0.45">
      <c r="A65" s="146" t="s">
        <v>164</v>
      </c>
      <c r="B65" s="146" t="s">
        <v>114</v>
      </c>
      <c r="C65" s="146" t="s">
        <v>24</v>
      </c>
      <c r="D65" s="147">
        <v>24088</v>
      </c>
      <c r="E65" s="148" t="s">
        <v>9</v>
      </c>
      <c r="F65" s="63" t="str">
        <f>IF(E65="","",_xlfn.CONCAT(E65,_xlfn.XLOOKUP(D65,$J$9:$J$23,$I$9:$I$23,"ERROR",1,-1)))</f>
        <v>MV50</v>
      </c>
      <c r="G65" s="17" t="str">
        <f>_xlfn.CONCAT(A65," ",B65)</f>
        <v>Dominic Barry</v>
      </c>
    </row>
    <row r="66" spans="1:7" x14ac:dyDescent="0.45">
      <c r="A66" s="152" t="s">
        <v>165</v>
      </c>
      <c r="B66" s="152" t="s">
        <v>166</v>
      </c>
      <c r="C66" s="152" t="s">
        <v>28</v>
      </c>
      <c r="D66" s="147">
        <v>38486</v>
      </c>
      <c r="E66" s="148" t="s">
        <v>9</v>
      </c>
      <c r="F66" s="63" t="str">
        <f>IF(E66="","",_xlfn.CONCAT(E66,_xlfn.XLOOKUP(D66,$J$9:$J$23,$I$9:$I$23,"ERROR",1,-1)))</f>
        <v>MU23</v>
      </c>
      <c r="G66" s="17" t="str">
        <f>_xlfn.CONCAT(A66," ",B66)</f>
        <v>Jonar Barthelmes</v>
      </c>
    </row>
    <row r="67" spans="1:7" x14ac:dyDescent="0.45">
      <c r="A67" s="146" t="s">
        <v>167</v>
      </c>
      <c r="B67" s="146" t="s">
        <v>166</v>
      </c>
      <c r="C67" s="146" t="s">
        <v>24</v>
      </c>
      <c r="D67" s="147">
        <v>36277</v>
      </c>
      <c r="E67" s="148" t="s">
        <v>9</v>
      </c>
      <c r="F67" s="63" t="str">
        <f>IF(E67="","",_xlfn.CONCAT(E67,_xlfn.XLOOKUP(D67,$J$9:$J$23,$I$9:$I$23,"ERROR",1,-1)))</f>
        <v>MSEN</v>
      </c>
      <c r="G67" s="17" t="str">
        <f>_xlfn.CONCAT(A67," ",B67)</f>
        <v>Tobias Barthelmes</v>
      </c>
    </row>
    <row r="68" spans="1:7" x14ac:dyDescent="0.45">
      <c r="A68" s="149" t="s">
        <v>168</v>
      </c>
      <c r="B68" s="149" t="s">
        <v>169</v>
      </c>
      <c r="D68" s="150">
        <v>42507</v>
      </c>
      <c r="E68" s="151" t="s">
        <v>16</v>
      </c>
      <c r="F68" s="63" t="str">
        <f>IF(E68="","",_xlfn.CONCAT(E68,_xlfn.XLOOKUP(D68,$J$9:$J$23,$I$9:$I$23,"ERROR",1,-1)))</f>
        <v>FU11</v>
      </c>
      <c r="G68" s="17" t="str">
        <f>_xlfn.CONCAT(A68," ",B68)</f>
        <v>Ruby Barton</v>
      </c>
    </row>
    <row r="69" spans="1:7" x14ac:dyDescent="0.45">
      <c r="A69" s="146" t="s">
        <v>170</v>
      </c>
      <c r="B69" s="146" t="s">
        <v>169</v>
      </c>
      <c r="C69" s="146" t="s">
        <v>79</v>
      </c>
      <c r="D69" s="147">
        <v>34795</v>
      </c>
      <c r="E69" s="148" t="s">
        <v>9</v>
      </c>
      <c r="F69" s="63" t="str">
        <f>IF(E69="","",_xlfn.CONCAT(E69,_xlfn.XLOOKUP(D69,$J$9:$J$23,$I$9:$I$23,"ERROR",1,-1)))</f>
        <v>MSEN</v>
      </c>
      <c r="G69" s="17" t="str">
        <f>_xlfn.CONCAT(A69," ",B69)</f>
        <v>Samuel Barton</v>
      </c>
    </row>
    <row r="70" spans="1:7" x14ac:dyDescent="0.45">
      <c r="A70" s="146" t="s">
        <v>171</v>
      </c>
      <c r="B70" s="146" t="s">
        <v>169</v>
      </c>
      <c r="C70" s="146" t="s">
        <v>12</v>
      </c>
      <c r="D70" s="147">
        <v>34193</v>
      </c>
      <c r="E70" s="148" t="s">
        <v>9</v>
      </c>
      <c r="F70" s="63" t="str">
        <f>IF(E70="","",_xlfn.CONCAT(E70,_xlfn.XLOOKUP(D70,$J$9:$J$23,$I$9:$I$23,"ERROR",1,-1)))</f>
        <v>MSEN</v>
      </c>
      <c r="G70" s="17" t="str">
        <f>_xlfn.CONCAT(A70," ",B70)</f>
        <v>Will Barton</v>
      </c>
    </row>
    <row r="71" spans="1:7" x14ac:dyDescent="0.45">
      <c r="A71" s="146" t="s">
        <v>116</v>
      </c>
      <c r="B71" s="146" t="s">
        <v>169</v>
      </c>
      <c r="C71" s="146" t="s">
        <v>24</v>
      </c>
      <c r="D71" s="147">
        <v>28887</v>
      </c>
      <c r="E71" s="148" t="s">
        <v>9</v>
      </c>
      <c r="F71" s="63" t="str">
        <f>IF(E71="","",_xlfn.CONCAT(E71,_xlfn.XLOOKUP(D71,$J$9:$J$23,$I$9:$I$23,"ERROR",1,-1)))</f>
        <v>MV40</v>
      </c>
      <c r="G71" s="17" t="str">
        <f>_xlfn.CONCAT(A71," ",B71)</f>
        <v>Daniel Barton</v>
      </c>
    </row>
    <row r="72" spans="1:7" x14ac:dyDescent="0.45">
      <c r="A72" s="146" t="s">
        <v>93</v>
      </c>
      <c r="B72" s="146" t="s">
        <v>172</v>
      </c>
      <c r="C72" s="146" t="s">
        <v>173</v>
      </c>
      <c r="D72" s="147">
        <v>35625</v>
      </c>
      <c r="E72" s="148" t="s">
        <v>9</v>
      </c>
      <c r="F72" s="63" t="str">
        <f>IF(E72="","",_xlfn.CONCAT(E72,_xlfn.XLOOKUP(D72,$J$9:$J$23,$I$9:$I$23,"ERROR",1,-1)))</f>
        <v>MSEN</v>
      </c>
      <c r="G72" s="17" t="str">
        <f>_xlfn.CONCAT(A72," ",B72)</f>
        <v>James Batterley</v>
      </c>
    </row>
    <row r="73" spans="1:7" x14ac:dyDescent="0.45">
      <c r="A73" s="146" t="s">
        <v>77</v>
      </c>
      <c r="B73" s="146" t="s">
        <v>174</v>
      </c>
      <c r="C73" s="146" t="s">
        <v>24</v>
      </c>
      <c r="D73" s="147">
        <v>33196</v>
      </c>
      <c r="E73" s="148" t="s">
        <v>9</v>
      </c>
      <c r="F73" s="63" t="str">
        <f>IF(E73="","",_xlfn.CONCAT(E73,_xlfn.XLOOKUP(D73,$J$9:$J$23,$I$9:$I$23,"ERROR",1,-1)))</f>
        <v>MSEN</v>
      </c>
      <c r="G73" s="17" t="str">
        <f>_xlfn.CONCAT(A73," ",B73)</f>
        <v>John Battrick</v>
      </c>
    </row>
    <row r="74" spans="1:7" x14ac:dyDescent="0.45">
      <c r="A74" s="152" t="s">
        <v>175</v>
      </c>
      <c r="B74" s="152" t="s">
        <v>176</v>
      </c>
      <c r="C74" s="146" t="s">
        <v>177</v>
      </c>
      <c r="D74" s="147">
        <v>24200</v>
      </c>
      <c r="E74" s="148" t="s">
        <v>16</v>
      </c>
      <c r="F74" s="63" t="str">
        <f>IF(E74="","",_xlfn.CONCAT(E74,_xlfn.XLOOKUP(D74,$J$9:$J$23,$I$9:$I$23,"ERROR",1,-1)))</f>
        <v>FV50</v>
      </c>
      <c r="G74" s="17" t="str">
        <f>_xlfn.CONCAT(A74," ",B74)</f>
        <v>Elaine Battson</v>
      </c>
    </row>
    <row r="75" spans="1:7" x14ac:dyDescent="0.45">
      <c r="A75" s="149" t="s">
        <v>178</v>
      </c>
      <c r="B75" s="149" t="s">
        <v>179</v>
      </c>
      <c r="C75" s="149" t="s">
        <v>43</v>
      </c>
      <c r="D75" s="150">
        <v>29114</v>
      </c>
      <c r="E75" s="151" t="s">
        <v>16</v>
      </c>
      <c r="F75" s="63" t="str">
        <f>IF(E75="","",_xlfn.CONCAT(E75,_xlfn.XLOOKUP(D75,$J$9:$J$23,$I$9:$I$23,"ERROR",1,-1)))</f>
        <v>FV40</v>
      </c>
      <c r="G75" s="17" t="str">
        <f>_xlfn.CONCAT(A75," ",B75)</f>
        <v>Kathleen Batty</v>
      </c>
    </row>
    <row r="76" spans="1:7" x14ac:dyDescent="0.45">
      <c r="A76" s="146" t="s">
        <v>180</v>
      </c>
      <c r="B76" s="146" t="s">
        <v>181</v>
      </c>
      <c r="C76" s="146" t="s">
        <v>28</v>
      </c>
      <c r="D76" s="150">
        <v>31342</v>
      </c>
      <c r="E76" s="148" t="s">
        <v>9</v>
      </c>
      <c r="F76" s="63" t="str">
        <f>IF(E76="","",_xlfn.CONCAT(E76,_xlfn.XLOOKUP(D76,$J$9:$J$23,$I$9:$I$23,"ERROR",1,-1)))</f>
        <v>MSEN</v>
      </c>
      <c r="G76" s="17" t="str">
        <f>_xlfn.CONCAT(A76," ",B76)</f>
        <v>Josh Bawie</v>
      </c>
    </row>
    <row r="77" spans="1:7" x14ac:dyDescent="0.45">
      <c r="A77" s="146" t="s">
        <v>182</v>
      </c>
      <c r="B77" s="146" t="s">
        <v>183</v>
      </c>
      <c r="C77" s="146" t="s">
        <v>28</v>
      </c>
      <c r="D77" s="147">
        <v>36088</v>
      </c>
      <c r="E77" s="148" t="s">
        <v>9</v>
      </c>
      <c r="F77" s="63" t="str">
        <f>IF(E77="","",_xlfn.CONCAT(E77,_xlfn.XLOOKUP(D77,$J$9:$J$23,$I$9:$I$23,"ERROR",1,-1)))</f>
        <v>MSEN</v>
      </c>
      <c r="G77" s="17" t="str">
        <f>_xlfn.CONCAT(A77," ",B77)</f>
        <v>Ewan Beattie</v>
      </c>
    </row>
    <row r="78" spans="1:7" x14ac:dyDescent="0.45">
      <c r="A78" s="146" t="s">
        <v>184</v>
      </c>
      <c r="B78" s="146" t="s">
        <v>185</v>
      </c>
      <c r="C78" s="146" t="s">
        <v>24</v>
      </c>
      <c r="D78" s="150">
        <v>34322</v>
      </c>
      <c r="E78" s="148" t="s">
        <v>16</v>
      </c>
      <c r="F78" s="63" t="str">
        <f>IF(E78="","",_xlfn.CONCAT(E78,_xlfn.XLOOKUP(D78,$J$9:$J$23,$I$9:$I$23,"ERROR",1,-1)))</f>
        <v>FSEN</v>
      </c>
      <c r="G78" s="17" t="str">
        <f>_xlfn.CONCAT(A78," ",B78)</f>
        <v>Robyn Beaty</v>
      </c>
    </row>
    <row r="79" spans="1:7" x14ac:dyDescent="0.45">
      <c r="A79" s="146" t="s">
        <v>154</v>
      </c>
      <c r="B79" s="146" t="s">
        <v>186</v>
      </c>
      <c r="C79" s="146" t="s">
        <v>187</v>
      </c>
      <c r="D79" s="147">
        <v>31241</v>
      </c>
      <c r="E79" s="148" t="s">
        <v>9</v>
      </c>
      <c r="F79" s="63" t="str">
        <f>IF(E79="","",_xlfn.CONCAT(E79,_xlfn.XLOOKUP(D79,$J$9:$J$23,$I$9:$I$23,"ERROR",1,-1)))</f>
        <v>MSEN</v>
      </c>
      <c r="G79" s="17" t="str">
        <f>_xlfn.CONCAT(A79," ",B79)</f>
        <v>Oliver Beaumont</v>
      </c>
    </row>
    <row r="80" spans="1:7" x14ac:dyDescent="0.45">
      <c r="A80" s="149" t="s">
        <v>188</v>
      </c>
      <c r="B80" s="149" t="s">
        <v>189</v>
      </c>
      <c r="C80" s="149" t="s">
        <v>28</v>
      </c>
      <c r="D80" s="150">
        <v>30349</v>
      </c>
      <c r="E80" s="151" t="s">
        <v>16</v>
      </c>
      <c r="F80" s="63" t="str">
        <f>IF(E80="","",_xlfn.CONCAT(E80,_xlfn.XLOOKUP(D80,$J$9:$J$23,$I$9:$I$23,"ERROR",1,-1)))</f>
        <v>FV40</v>
      </c>
      <c r="G80" s="17" t="str">
        <f>_xlfn.CONCAT(A80," ",B80)</f>
        <v>Debbie Beck</v>
      </c>
    </row>
    <row r="81" spans="1:7" x14ac:dyDescent="0.45">
      <c r="A81" s="149" t="s">
        <v>190</v>
      </c>
      <c r="B81" s="149" t="s">
        <v>191</v>
      </c>
      <c r="D81" s="150">
        <v>42571</v>
      </c>
      <c r="E81" s="151" t="s">
        <v>16</v>
      </c>
      <c r="F81" s="63" t="str">
        <f>IF(E81="","",_xlfn.CONCAT(E81,_xlfn.XLOOKUP(D81,$J$9:$J$23,$I$9:$I$23,"ERROR",1,-1)))</f>
        <v>FU11</v>
      </c>
      <c r="G81" s="17" t="str">
        <f>_xlfn.CONCAT(A81," ",B81)</f>
        <v>Lucy Beckingham</v>
      </c>
    </row>
    <row r="82" spans="1:7" x14ac:dyDescent="0.45">
      <c r="A82" s="146" t="s">
        <v>192</v>
      </c>
      <c r="B82" s="146" t="s">
        <v>191</v>
      </c>
      <c r="C82" s="149" t="s">
        <v>193</v>
      </c>
      <c r="D82" s="150">
        <v>41465</v>
      </c>
      <c r="E82" s="151" t="s">
        <v>16</v>
      </c>
      <c r="F82" s="63" t="str">
        <f>IF(E82="","",_xlfn.CONCAT(E82,_xlfn.XLOOKUP(D82,$J$9:$J$23,$I$9:$I$23,"ERROR",1,-1)))</f>
        <v>FU13</v>
      </c>
      <c r="G82" s="17" t="str">
        <f>_xlfn.CONCAT(A82," ",B82)</f>
        <v>Anna Beckingham</v>
      </c>
    </row>
    <row r="83" spans="1:7" x14ac:dyDescent="0.45">
      <c r="A83" s="149" t="s">
        <v>93</v>
      </c>
      <c r="B83" s="149" t="s">
        <v>191</v>
      </c>
      <c r="C83" s="149" t="s">
        <v>24</v>
      </c>
      <c r="D83" s="150">
        <v>29311</v>
      </c>
      <c r="E83" s="151" t="s">
        <v>9</v>
      </c>
      <c r="F83" s="63" t="str">
        <f>IF(E83="","",_xlfn.CONCAT(E83,_xlfn.XLOOKUP(D83,$J$9:$J$23,$I$9:$I$23,"ERROR",1,-1)))</f>
        <v>MV40</v>
      </c>
      <c r="G83" s="17" t="str">
        <f>_xlfn.CONCAT(A83," ",B83)</f>
        <v>James Beckingham</v>
      </c>
    </row>
    <row r="84" spans="1:7" x14ac:dyDescent="0.45">
      <c r="A84" s="146" t="s">
        <v>13</v>
      </c>
      <c r="B84" s="146" t="s">
        <v>194</v>
      </c>
      <c r="C84" s="146" t="s">
        <v>195</v>
      </c>
      <c r="D84" s="147">
        <v>36115</v>
      </c>
      <c r="E84" s="148" t="s">
        <v>16</v>
      </c>
      <c r="F84" s="63" t="str">
        <f>IF(E84="","",_xlfn.CONCAT(E84,_xlfn.XLOOKUP(D84,$J$9:$J$23,$I$9:$I$23,"ERROR",1,-1)))</f>
        <v>FSEN</v>
      </c>
      <c r="G84" s="17" t="str">
        <f>_xlfn.CONCAT(A84," ",B84)</f>
        <v>Elizabeth Bedwell</v>
      </c>
    </row>
    <row r="85" spans="1:7" x14ac:dyDescent="0.45">
      <c r="A85" s="149" t="s">
        <v>196</v>
      </c>
      <c r="B85" s="149" t="s">
        <v>197</v>
      </c>
      <c r="C85" s="149" t="s">
        <v>198</v>
      </c>
      <c r="D85" s="150">
        <v>26789</v>
      </c>
      <c r="E85" s="151" t="s">
        <v>9</v>
      </c>
      <c r="F85" s="63" t="str">
        <f>IF(E85="","",_xlfn.CONCAT(E85,_xlfn.XLOOKUP(D85,$J$9:$J$23,$I$9:$I$23,"ERROR",1,-1)))</f>
        <v>MV50</v>
      </c>
      <c r="G85" s="17" t="str">
        <f>_xlfn.CONCAT(A85," ",B85)</f>
        <v>Tom Beebe</v>
      </c>
    </row>
    <row r="86" spans="1:7" x14ac:dyDescent="0.45">
      <c r="A86" s="146" t="s">
        <v>87</v>
      </c>
      <c r="B86" s="146" t="s">
        <v>199</v>
      </c>
      <c r="C86" s="146" t="s">
        <v>24</v>
      </c>
      <c r="D86" s="147">
        <v>38425</v>
      </c>
      <c r="E86" s="148" t="s">
        <v>9</v>
      </c>
      <c r="F86" s="63" t="str">
        <f>IF(E86="","",_xlfn.CONCAT(E86,_xlfn.XLOOKUP(D86,$J$9:$J$23,$I$9:$I$23,"ERROR",1,-1)))</f>
        <v>MU23</v>
      </c>
      <c r="G86" s="17" t="str">
        <f>_xlfn.CONCAT(A86," ",B86)</f>
        <v>Angus Beechey</v>
      </c>
    </row>
    <row r="87" spans="1:7" x14ac:dyDescent="0.45">
      <c r="A87" s="146" t="s">
        <v>67</v>
      </c>
      <c r="B87" s="146" t="s">
        <v>199</v>
      </c>
      <c r="C87" s="146" t="s">
        <v>24</v>
      </c>
      <c r="D87" s="147">
        <v>24310</v>
      </c>
      <c r="E87" s="148" t="s">
        <v>9</v>
      </c>
      <c r="F87" s="63" t="str">
        <f>IF(E87="","",_xlfn.CONCAT(E87,_xlfn.XLOOKUP(D87,$J$9:$J$23,$I$9:$I$23,"ERROR",1,-1)))</f>
        <v>MV50</v>
      </c>
      <c r="G87" s="17" t="str">
        <f>_xlfn.CONCAT(A87," ",B87)</f>
        <v>Mike Beechey</v>
      </c>
    </row>
    <row r="88" spans="1:7" x14ac:dyDescent="0.45">
      <c r="A88" s="146" t="s">
        <v>200</v>
      </c>
      <c r="B88" s="146" t="s">
        <v>201</v>
      </c>
      <c r="C88" s="146" t="s">
        <v>24</v>
      </c>
      <c r="D88" s="147">
        <v>27375</v>
      </c>
      <c r="E88" s="148" t="s">
        <v>16</v>
      </c>
      <c r="F88" s="63" t="str">
        <f>IF(E88="","",_xlfn.CONCAT(E88,_xlfn.XLOOKUP(D88,$J$9:$J$23,$I$9:$I$23,"ERROR",1,-1)))</f>
        <v>FV50</v>
      </c>
      <c r="G88" s="17" t="str">
        <f>_xlfn.CONCAT(A88," ",B88)</f>
        <v>Trudy Beetham</v>
      </c>
    </row>
    <row r="89" spans="1:7" x14ac:dyDescent="0.45">
      <c r="A89" s="163" t="s">
        <v>77</v>
      </c>
      <c r="B89" s="163" t="s">
        <v>201</v>
      </c>
      <c r="C89" s="163" t="s">
        <v>28</v>
      </c>
      <c r="D89" s="150">
        <v>27156</v>
      </c>
      <c r="E89" s="151" t="s">
        <v>9</v>
      </c>
      <c r="F89" s="63" t="str">
        <f>IF(E89="","",_xlfn.CONCAT(E89,_xlfn.XLOOKUP(D89,$J$9:$J$23,$I$9:$I$23,"ERROR",1,-1)))</f>
        <v>MV50</v>
      </c>
      <c r="G89" s="17" t="str">
        <f>_xlfn.CONCAT(A89," ",B89)</f>
        <v>John Beetham</v>
      </c>
    </row>
    <row r="90" spans="1:7" x14ac:dyDescent="0.45">
      <c r="A90" s="146" t="s">
        <v>163</v>
      </c>
      <c r="B90" s="146" t="s">
        <v>202</v>
      </c>
      <c r="C90" s="146" t="s">
        <v>28</v>
      </c>
      <c r="D90" s="147">
        <v>37623</v>
      </c>
      <c r="E90" s="148" t="s">
        <v>16</v>
      </c>
      <c r="F90" s="63" t="str">
        <f>IF(E90="","",_xlfn.CONCAT(E90,_xlfn.XLOOKUP(D90,$J$9:$J$23,$I$9:$I$23,"ERROR",1,-1)))</f>
        <v>FU23</v>
      </c>
      <c r="G90" s="17" t="str">
        <f>_xlfn.CONCAT(A90," ",B90)</f>
        <v>Erin Bell</v>
      </c>
    </row>
    <row r="91" spans="1:7" x14ac:dyDescent="0.45">
      <c r="A91" s="146" t="s">
        <v>203</v>
      </c>
      <c r="B91" s="146" t="s">
        <v>202</v>
      </c>
      <c r="C91" s="146" t="s">
        <v>12</v>
      </c>
      <c r="D91" s="147">
        <v>36077</v>
      </c>
      <c r="E91" s="148" t="s">
        <v>16</v>
      </c>
      <c r="F91" s="63" t="str">
        <f>IF(E91="","",_xlfn.CONCAT(E91,_xlfn.XLOOKUP(D91,$J$9:$J$23,$I$9:$I$23,"ERROR",1,-1)))</f>
        <v>FSEN</v>
      </c>
      <c r="G91" s="17" t="str">
        <f>_xlfn.CONCAT(A91," ",B91)</f>
        <v>Phoebe Bell</v>
      </c>
    </row>
    <row r="92" spans="1:7" x14ac:dyDescent="0.45">
      <c r="A92" s="146" t="s">
        <v>204</v>
      </c>
      <c r="B92" s="146" t="s">
        <v>202</v>
      </c>
      <c r="C92" s="146" t="s">
        <v>205</v>
      </c>
      <c r="D92" s="150">
        <v>35491</v>
      </c>
      <c r="E92" s="148" t="s">
        <v>9</v>
      </c>
      <c r="F92" s="63" t="str">
        <f>IF(E92="","",_xlfn.CONCAT(E92,_xlfn.XLOOKUP(D92,$J$9:$J$23,$I$9:$I$23,"ERROR",1,-1)))</f>
        <v>MSEN</v>
      </c>
      <c r="G92" s="17" t="str">
        <f>_xlfn.CONCAT(A92," ",B92)</f>
        <v>Rob Bell</v>
      </c>
    </row>
    <row r="93" spans="1:7" x14ac:dyDescent="0.45">
      <c r="A93" s="149" t="s">
        <v>206</v>
      </c>
      <c r="B93" s="149" t="s">
        <v>202</v>
      </c>
      <c r="C93" s="149" t="s">
        <v>28</v>
      </c>
      <c r="D93" s="150">
        <v>34877</v>
      </c>
      <c r="E93" s="151" t="s">
        <v>16</v>
      </c>
      <c r="F93" s="63" t="str">
        <f>IF(E93="","",_xlfn.CONCAT(E93,_xlfn.XLOOKUP(D93,$J$9:$J$23,$I$9:$I$23,"ERROR",1,-1)))</f>
        <v>FSEN</v>
      </c>
      <c r="G93" s="17" t="str">
        <f>_xlfn.CONCAT(A93," ",B93)</f>
        <v>Sophie Bell</v>
      </c>
    </row>
    <row r="94" spans="1:7" x14ac:dyDescent="0.45">
      <c r="A94" s="146" t="s">
        <v>207</v>
      </c>
      <c r="B94" s="146" t="s">
        <v>202</v>
      </c>
      <c r="C94" s="146" t="s">
        <v>20</v>
      </c>
      <c r="D94" s="147">
        <v>34775</v>
      </c>
      <c r="E94" s="148" t="s">
        <v>16</v>
      </c>
      <c r="F94" s="63" t="str">
        <f>IF(E94="","",_xlfn.CONCAT(E94,_xlfn.XLOOKUP(D94,$J$9:$J$23,$I$9:$I$23,"ERROR",1,-1)))</f>
        <v>FSEN</v>
      </c>
      <c r="G94" s="17" t="str">
        <f>_xlfn.CONCAT(A94," ",B94)</f>
        <v>Ruth Bell</v>
      </c>
    </row>
    <row r="95" spans="1:7" x14ac:dyDescent="0.45">
      <c r="A95" s="146" t="s">
        <v>208</v>
      </c>
      <c r="B95" s="146" t="s">
        <v>202</v>
      </c>
      <c r="C95" s="146" t="s">
        <v>12</v>
      </c>
      <c r="D95" s="147">
        <v>33901</v>
      </c>
      <c r="E95" s="148" t="s">
        <v>9</v>
      </c>
      <c r="F95" s="63" t="str">
        <f>IF(E95="","",_xlfn.CONCAT(E95,_xlfn.XLOOKUP(D95,$J$9:$J$23,$I$9:$I$23,"ERROR",1,-1)))</f>
        <v>MSEN</v>
      </c>
      <c r="G95" s="17" t="str">
        <f>_xlfn.CONCAT(A95," ",B95)</f>
        <v>Dan Bell</v>
      </c>
    </row>
    <row r="96" spans="1:7" x14ac:dyDescent="0.45">
      <c r="A96" s="146" t="s">
        <v>209</v>
      </c>
      <c r="B96" s="146" t="s">
        <v>202</v>
      </c>
      <c r="C96" s="146" t="s">
        <v>43</v>
      </c>
      <c r="D96" s="147">
        <v>33628</v>
      </c>
      <c r="E96" s="148" t="s">
        <v>9</v>
      </c>
      <c r="F96" s="63" t="str">
        <f>IF(E96="","",_xlfn.CONCAT(E96,_xlfn.XLOOKUP(D96,$J$9:$J$23,$I$9:$I$23,"ERROR",1,-1)))</f>
        <v>MSEN</v>
      </c>
      <c r="G96" s="17" t="str">
        <f>_xlfn.CONCAT(A96," ",B96)</f>
        <v>Dale Bell</v>
      </c>
    </row>
    <row r="97" spans="1:7" x14ac:dyDescent="0.45">
      <c r="A97" s="146" t="s">
        <v>210</v>
      </c>
      <c r="B97" s="146" t="s">
        <v>202</v>
      </c>
      <c r="C97" s="146" t="s">
        <v>205</v>
      </c>
      <c r="D97" s="147">
        <v>32941</v>
      </c>
      <c r="E97" s="148" t="s">
        <v>9</v>
      </c>
      <c r="F97" s="63" t="str">
        <f>IF(E97="","",_xlfn.CONCAT(E97,_xlfn.XLOOKUP(D97,$J$9:$J$23,$I$9:$I$23,"ERROR",1,-1)))</f>
        <v>MSEN</v>
      </c>
      <c r="G97" s="17" t="str">
        <f>_xlfn.CONCAT(A97," ",B97)</f>
        <v>Jamie Bell</v>
      </c>
    </row>
    <row r="98" spans="1:7" x14ac:dyDescent="0.45">
      <c r="A98" s="146" t="s">
        <v>211</v>
      </c>
      <c r="B98" s="146" t="s">
        <v>202</v>
      </c>
      <c r="C98" s="146" t="s">
        <v>212</v>
      </c>
      <c r="D98" s="147">
        <v>32428</v>
      </c>
      <c r="E98" s="148" t="s">
        <v>9</v>
      </c>
      <c r="F98" s="63" t="str">
        <f>IF(E98="","",_xlfn.CONCAT(E98,_xlfn.XLOOKUP(D98,$J$9:$J$23,$I$9:$I$23,"ERROR",1,-1)))</f>
        <v>MSEN</v>
      </c>
      <c r="G98" s="17" t="str">
        <f>_xlfn.CONCAT(A98," ",B98)</f>
        <v>Stuart Bell</v>
      </c>
    </row>
    <row r="99" spans="1:7" x14ac:dyDescent="0.45">
      <c r="A99" s="146" t="s">
        <v>213</v>
      </c>
      <c r="B99" s="146" t="s">
        <v>202</v>
      </c>
      <c r="C99" s="146" t="s">
        <v>24</v>
      </c>
      <c r="D99" s="150">
        <v>31008</v>
      </c>
      <c r="E99" s="151" t="s">
        <v>16</v>
      </c>
      <c r="F99" s="63" t="str">
        <f>IF(E99="","",_xlfn.CONCAT(E99,_xlfn.XLOOKUP(D99,$J$9:$J$23,$I$9:$I$23,"ERROR",1,-1)))</f>
        <v>FV40</v>
      </c>
      <c r="G99" s="17" t="str">
        <f>_xlfn.CONCAT(A99," ",B99)</f>
        <v>Jenn Bell</v>
      </c>
    </row>
    <row r="100" spans="1:7" x14ac:dyDescent="0.45">
      <c r="A100" s="146" t="s">
        <v>41</v>
      </c>
      <c r="B100" s="146" t="s">
        <v>202</v>
      </c>
      <c r="C100" s="146" t="s">
        <v>24</v>
      </c>
      <c r="D100" s="147">
        <v>30191</v>
      </c>
      <c r="E100" s="148" t="s">
        <v>9</v>
      </c>
      <c r="F100" s="63" t="str">
        <f>IF(E100="","",_xlfn.CONCAT(E100,_xlfn.XLOOKUP(D100,$J$9:$J$23,$I$9:$I$23,"ERROR",1,-1)))</f>
        <v>MV40</v>
      </c>
      <c r="G100" s="17" t="str">
        <f>_xlfn.CONCAT(A100," ",B100)</f>
        <v>Carl Bell</v>
      </c>
    </row>
    <row r="101" spans="1:7" x14ac:dyDescent="0.45">
      <c r="A101" s="149" t="s">
        <v>196</v>
      </c>
      <c r="B101" s="149" t="s">
        <v>202</v>
      </c>
      <c r="C101" s="149" t="s">
        <v>214</v>
      </c>
      <c r="D101" s="150">
        <v>32854</v>
      </c>
      <c r="E101" s="151" t="s">
        <v>9</v>
      </c>
      <c r="F101" s="63" t="str">
        <f>IF(E101="","",_xlfn.CONCAT(E101,_xlfn.XLOOKUP(D101,$J$9:$J$23,$I$9:$I$23,"ERROR",1,-1)))</f>
        <v>MSEN</v>
      </c>
      <c r="G101" s="17" t="str">
        <f>_xlfn.CONCAT(A101," ",B101)</f>
        <v>Tom Bell</v>
      </c>
    </row>
    <row r="102" spans="1:7" x14ac:dyDescent="0.45">
      <c r="A102" s="149" t="s">
        <v>215</v>
      </c>
      <c r="B102" s="149" t="s">
        <v>216</v>
      </c>
      <c r="C102" s="149" t="s">
        <v>217</v>
      </c>
      <c r="D102" s="150">
        <v>27643</v>
      </c>
      <c r="E102" s="151" t="s">
        <v>16</v>
      </c>
      <c r="F102" s="63" t="str">
        <f>IF(E102="","",_xlfn.CONCAT(E102,_xlfn.XLOOKUP(D102,$J$9:$J$23,$I$9:$I$23,"ERROR",1,-1)))</f>
        <v>FV40</v>
      </c>
      <c r="G102" s="17" t="str">
        <f>_xlfn.CONCAT(A102," ",B102)</f>
        <v>Alison Bembridge</v>
      </c>
    </row>
    <row r="103" spans="1:7" x14ac:dyDescent="0.45">
      <c r="A103" s="146" t="s">
        <v>35</v>
      </c>
      <c r="B103" s="146" t="s">
        <v>218</v>
      </c>
      <c r="C103" s="146" t="s">
        <v>91</v>
      </c>
      <c r="D103" s="147">
        <v>34721</v>
      </c>
      <c r="E103" s="148" t="s">
        <v>9</v>
      </c>
      <c r="F103" s="63" t="str">
        <f>IF(E103="","",_xlfn.CONCAT(E103,_xlfn.XLOOKUP(D103,$J$9:$J$23,$I$9:$I$23,"ERROR",1,-1)))</f>
        <v>MSEN</v>
      </c>
      <c r="G103" s="17" t="str">
        <f>_xlfn.CONCAT(A103," ",B103)</f>
        <v>Sam Bennett</v>
      </c>
    </row>
    <row r="104" spans="1:7" x14ac:dyDescent="0.45">
      <c r="A104" s="146" t="s">
        <v>208</v>
      </c>
      <c r="B104" s="146" t="s">
        <v>218</v>
      </c>
      <c r="C104" s="146" t="s">
        <v>28</v>
      </c>
      <c r="D104" s="147">
        <v>33191</v>
      </c>
      <c r="E104" s="148" t="s">
        <v>9</v>
      </c>
      <c r="F104" s="63" t="str">
        <f>IF(E104="","",_xlfn.CONCAT(E104,_xlfn.XLOOKUP(D104,$J$9:$J$23,$I$9:$I$23,"ERROR",1,-1)))</f>
        <v>MSEN</v>
      </c>
      <c r="G104" s="17" t="str">
        <f>_xlfn.CONCAT(A104," ",B104)</f>
        <v>Dan Bennett</v>
      </c>
    </row>
    <row r="105" spans="1:7" x14ac:dyDescent="0.45">
      <c r="A105" s="149" t="s">
        <v>219</v>
      </c>
      <c r="B105" s="149" t="s">
        <v>218</v>
      </c>
      <c r="C105" s="149" t="s">
        <v>8</v>
      </c>
      <c r="D105" s="150">
        <v>27614</v>
      </c>
      <c r="E105" s="151" t="s">
        <v>16</v>
      </c>
      <c r="F105" s="63" t="str">
        <f>IF(E105="","",_xlfn.CONCAT(E105,_xlfn.XLOOKUP(D105,$J$9:$J$23,$I$9:$I$23,"ERROR",1,-1)))</f>
        <v>FV40</v>
      </c>
      <c r="G105" s="17" t="str">
        <f>_xlfn.CONCAT(A105," ",B105)</f>
        <v>Jackie Bennett</v>
      </c>
    </row>
    <row r="106" spans="1:7" x14ac:dyDescent="0.45">
      <c r="A106" s="146" t="s">
        <v>220</v>
      </c>
      <c r="B106" s="146" t="s">
        <v>221</v>
      </c>
      <c r="C106" s="146" t="s">
        <v>222</v>
      </c>
      <c r="D106" s="147">
        <v>30259</v>
      </c>
      <c r="E106" s="148" t="s">
        <v>9</v>
      </c>
      <c r="F106" s="63" t="str">
        <f>IF(E106="","",_xlfn.CONCAT(E106,_xlfn.XLOOKUP(D106,$J$9:$J$23,$I$9:$I$23,"ERROR",1,-1)))</f>
        <v>MV40</v>
      </c>
      <c r="G106" s="17" t="str">
        <f>_xlfn.CONCAT(A106," ",B106)</f>
        <v>Luke Beresford</v>
      </c>
    </row>
    <row r="107" spans="1:7" x14ac:dyDescent="0.45">
      <c r="A107" s="146" t="s">
        <v>223</v>
      </c>
      <c r="B107" s="146" t="s">
        <v>224</v>
      </c>
      <c r="C107" s="146" t="s">
        <v>24</v>
      </c>
      <c r="D107" s="147">
        <v>35969</v>
      </c>
      <c r="E107" s="148" t="s">
        <v>9</v>
      </c>
      <c r="F107" s="63" t="str">
        <f>IF(E107="","",_xlfn.CONCAT(E107,_xlfn.XLOOKUP(D107,$J$9:$J$23,$I$9:$I$23,"ERROR",1,-1)))</f>
        <v>MSEN</v>
      </c>
      <c r="G107" s="17" t="str">
        <f>_xlfn.CONCAT(A107," ",B107)</f>
        <v>Oli Beswick</v>
      </c>
    </row>
    <row r="108" spans="1:7" x14ac:dyDescent="0.45">
      <c r="A108" s="146" t="s">
        <v>93</v>
      </c>
      <c r="B108" s="146" t="s">
        <v>1463</v>
      </c>
      <c r="C108" s="146" t="s">
        <v>1464</v>
      </c>
      <c r="D108" s="150">
        <v>30341</v>
      </c>
      <c r="E108" s="151" t="s">
        <v>9</v>
      </c>
      <c r="F108" s="63" t="str">
        <f>IF(E108="","",_xlfn.CONCAT(E108,_xlfn.XLOOKUP(D108,$J$9:$J$23,$I$9:$I$23,"ERROR",1,-1)))</f>
        <v>MV40</v>
      </c>
      <c r="G108" s="17" t="str">
        <f>_xlfn.CONCAT(A108," ",B108)</f>
        <v>James Bewley</v>
      </c>
    </row>
    <row r="109" spans="1:7" x14ac:dyDescent="0.45">
      <c r="A109" s="149" t="s">
        <v>225</v>
      </c>
      <c r="B109" s="149" t="s">
        <v>226</v>
      </c>
      <c r="C109" s="149" t="s">
        <v>20</v>
      </c>
      <c r="D109" s="150">
        <v>30182</v>
      </c>
      <c r="E109" s="151" t="s">
        <v>9</v>
      </c>
      <c r="F109" s="63" t="str">
        <f>IF(E109="","",_xlfn.CONCAT(E109,_xlfn.XLOOKUP(D109,$J$9:$J$23,$I$9:$I$23,"ERROR",1,-1)))</f>
        <v>MV40</v>
      </c>
      <c r="G109" s="17" t="str">
        <f>_xlfn.CONCAT(A109," ",B109)</f>
        <v>Ross Bibby</v>
      </c>
    </row>
    <row r="110" spans="1:7" x14ac:dyDescent="0.45">
      <c r="A110" s="146" t="s">
        <v>170</v>
      </c>
      <c r="B110" s="146" t="s">
        <v>227</v>
      </c>
      <c r="C110" s="146" t="s">
        <v>28</v>
      </c>
      <c r="D110" s="147">
        <v>36104</v>
      </c>
      <c r="E110" s="148" t="s">
        <v>9</v>
      </c>
      <c r="F110" s="63" t="str">
        <f>IF(E110="","",_xlfn.CONCAT(E110,_xlfn.XLOOKUP(D110,$J$9:$J$23,$I$9:$I$23,"ERROR",1,-1)))</f>
        <v>MSEN</v>
      </c>
      <c r="G110" s="17" t="str">
        <f>_xlfn.CONCAT(A110," ",B110)</f>
        <v>Samuel Bickerdike</v>
      </c>
    </row>
    <row r="111" spans="1:7" x14ac:dyDescent="0.45">
      <c r="A111" s="146" t="s">
        <v>228</v>
      </c>
      <c r="B111" s="146" t="s">
        <v>229</v>
      </c>
      <c r="C111" s="146" t="s">
        <v>230</v>
      </c>
      <c r="D111" s="147">
        <v>36850</v>
      </c>
      <c r="E111" s="148" t="s">
        <v>16</v>
      </c>
      <c r="F111" s="63" t="str">
        <f>IF(E111="","",_xlfn.CONCAT(E111,_xlfn.XLOOKUP(D111,$J$9:$J$23,$I$9:$I$23,"ERROR",1,-1)))</f>
        <v>FSEN</v>
      </c>
      <c r="G111" s="17" t="str">
        <f>_xlfn.CONCAT(A111," ",B111)</f>
        <v>Freya Billinghurst</v>
      </c>
    </row>
    <row r="112" spans="1:7" x14ac:dyDescent="0.45">
      <c r="A112" s="146" t="s">
        <v>231</v>
      </c>
      <c r="B112" s="146" t="s">
        <v>229</v>
      </c>
      <c r="C112" s="146" t="s">
        <v>230</v>
      </c>
      <c r="D112" s="147">
        <v>24483</v>
      </c>
      <c r="E112" s="148" t="s">
        <v>9</v>
      </c>
      <c r="F112" s="63" t="str">
        <f>IF(E112="","",_xlfn.CONCAT(E112,_xlfn.XLOOKUP(D112,$J$9:$J$23,$I$9:$I$23,"ERROR",1,-1)))</f>
        <v>MV50</v>
      </c>
      <c r="G112" s="17" t="str">
        <f>_xlfn.CONCAT(A112," ",B112)</f>
        <v>Mark Billinghurst</v>
      </c>
    </row>
    <row r="113" spans="1:7" x14ac:dyDescent="0.45">
      <c r="A113" s="146" t="s">
        <v>232</v>
      </c>
      <c r="B113" s="146" t="s">
        <v>229</v>
      </c>
      <c r="C113" s="146" t="s">
        <v>230</v>
      </c>
      <c r="D113" s="147">
        <v>23651</v>
      </c>
      <c r="E113" s="148" t="s">
        <v>16</v>
      </c>
      <c r="F113" s="63" t="str">
        <f>IF(E113="","",_xlfn.CONCAT(E113,_xlfn.XLOOKUP(D113,$J$9:$J$23,$I$9:$I$23,"ERROR",1,-1)))</f>
        <v>FV60</v>
      </c>
      <c r="G113" s="17" t="str">
        <f>_xlfn.CONCAT(A113," ",B113)</f>
        <v>Kay Billinghurst</v>
      </c>
    </row>
    <row r="114" spans="1:7" x14ac:dyDescent="0.45">
      <c r="A114" s="146" t="s">
        <v>233</v>
      </c>
      <c r="B114" s="146" t="s">
        <v>234</v>
      </c>
      <c r="C114" s="146" t="s">
        <v>28</v>
      </c>
      <c r="D114" s="147">
        <v>29377</v>
      </c>
      <c r="E114" s="148" t="s">
        <v>16</v>
      </c>
      <c r="F114" s="63" t="str">
        <f>IF(E114="","",_xlfn.CONCAT(E114,_xlfn.XLOOKUP(D114,$J$9:$J$23,$I$9:$I$23,"ERROR",1,-1)))</f>
        <v>FV40</v>
      </c>
      <c r="G114" s="17" t="str">
        <f>_xlfn.CONCAT(A114," ",B114)</f>
        <v>Zoe Billings</v>
      </c>
    </row>
    <row r="115" spans="1:7" x14ac:dyDescent="0.45">
      <c r="A115" s="149" t="s">
        <v>86</v>
      </c>
      <c r="B115" s="149" t="s">
        <v>235</v>
      </c>
      <c r="C115" s="149" t="s">
        <v>94</v>
      </c>
      <c r="D115" s="150">
        <v>24990</v>
      </c>
      <c r="E115" s="151" t="s">
        <v>9</v>
      </c>
      <c r="F115" s="63" t="str">
        <f>IF(E115="","",_xlfn.CONCAT(E115,_xlfn.XLOOKUP(D115,$J$9:$J$23,$I$9:$I$23,"ERROR",1,-1)))</f>
        <v>MV50</v>
      </c>
      <c r="G115" s="17" t="str">
        <f>_xlfn.CONCAT(A115," ",B115)</f>
        <v>Steve Birkinshaw</v>
      </c>
    </row>
    <row r="116" spans="1:7" x14ac:dyDescent="0.45">
      <c r="A116" s="149" t="s">
        <v>236</v>
      </c>
      <c r="B116" s="149" t="s">
        <v>235</v>
      </c>
      <c r="C116" s="149" t="s">
        <v>28</v>
      </c>
      <c r="D116" s="150">
        <v>39691</v>
      </c>
      <c r="E116" s="151" t="s">
        <v>16</v>
      </c>
      <c r="F116" s="63" t="str">
        <f>IF(E116="","",_xlfn.CONCAT(E116,_xlfn.XLOOKUP(D116,$J$9:$J$23,$I$9:$I$23,"ERROR",1,-1)))</f>
        <v>FU19</v>
      </c>
      <c r="G116" s="17" t="str">
        <f>_xlfn.CONCAT(A116," ",B116)</f>
        <v>Hannah Birkinshaw</v>
      </c>
    </row>
    <row r="117" spans="1:7" x14ac:dyDescent="0.45">
      <c r="A117" s="146" t="s">
        <v>237</v>
      </c>
      <c r="B117" s="146" t="s">
        <v>238</v>
      </c>
      <c r="C117" s="146" t="s">
        <v>239</v>
      </c>
      <c r="D117" s="147">
        <v>28992</v>
      </c>
      <c r="E117" s="148" t="s">
        <v>9</v>
      </c>
      <c r="F117" s="63" t="str">
        <f>IF(E117="","",_xlfn.CONCAT(E117,_xlfn.XLOOKUP(D117,$J$9:$J$23,$I$9:$I$23,"ERROR",1,-1)))</f>
        <v>MV40</v>
      </c>
      <c r="G117" s="17" t="str">
        <f>_xlfn.CONCAT(A117," ",B117)</f>
        <v>Dave Bish</v>
      </c>
    </row>
    <row r="118" spans="1:7" x14ac:dyDescent="0.45">
      <c r="A118" s="146" t="s">
        <v>240</v>
      </c>
      <c r="B118" s="146" t="s">
        <v>241</v>
      </c>
      <c r="C118" s="146" t="s">
        <v>242</v>
      </c>
      <c r="D118" s="147">
        <v>29087</v>
      </c>
      <c r="E118" s="148" t="s">
        <v>9</v>
      </c>
      <c r="F118" s="63" t="str">
        <f>IF(E118="","",_xlfn.CONCAT(E118,_xlfn.XLOOKUP(D118,$J$9:$J$23,$I$9:$I$23,"ERROR",1,-1)))</f>
        <v>MV40</v>
      </c>
      <c r="G118" s="17" t="str">
        <f>_xlfn.CONCAT(A118," ",B118)</f>
        <v>Toby Bishop</v>
      </c>
    </row>
    <row r="119" spans="1:7" x14ac:dyDescent="0.45">
      <c r="A119" s="146" t="s">
        <v>236</v>
      </c>
      <c r="B119" s="146" t="s">
        <v>243</v>
      </c>
      <c r="C119" s="146" t="s">
        <v>24</v>
      </c>
      <c r="D119" s="147">
        <v>32254</v>
      </c>
      <c r="E119" s="148" t="s">
        <v>16</v>
      </c>
      <c r="F119" s="63" t="str">
        <f>IF(E119="","",_xlfn.CONCAT(E119,_xlfn.XLOOKUP(D119,$J$9:$J$23,$I$9:$I$23,"ERROR",1,-1)))</f>
        <v>FSEN</v>
      </c>
      <c r="G119" s="17" t="str">
        <f>_xlfn.CONCAT(A119," ",B119)</f>
        <v>Hannah Blair</v>
      </c>
    </row>
    <row r="120" spans="1:7" x14ac:dyDescent="0.45">
      <c r="A120" s="146" t="s">
        <v>244</v>
      </c>
      <c r="B120" s="146" t="s">
        <v>245</v>
      </c>
      <c r="C120" s="146" t="s">
        <v>24</v>
      </c>
      <c r="D120" s="147">
        <v>24545</v>
      </c>
      <c r="E120" s="148" t="s">
        <v>9</v>
      </c>
      <c r="F120" s="63" t="str">
        <f>IF(E120="","",_xlfn.CONCAT(E120,_xlfn.XLOOKUP(D120,$J$9:$J$23,$I$9:$I$23,"ERROR",1,-1)))</f>
        <v>MV50</v>
      </c>
      <c r="G120" s="17" t="str">
        <f>_xlfn.CONCAT(A120," ",B120)</f>
        <v>Glyn Blakey</v>
      </c>
    </row>
    <row r="121" spans="1:7" x14ac:dyDescent="0.45">
      <c r="A121" s="146" t="s">
        <v>246</v>
      </c>
      <c r="B121" s="146" t="s">
        <v>247</v>
      </c>
      <c r="C121" s="146" t="s">
        <v>20</v>
      </c>
      <c r="D121" s="150">
        <v>24954</v>
      </c>
      <c r="E121" s="148" t="s">
        <v>16</v>
      </c>
      <c r="F121" s="63" t="str">
        <f>IF(E121="","",_xlfn.CONCAT(E121,_xlfn.XLOOKUP(D121,$J$9:$J$23,$I$9:$I$23,"ERROR",1,-1)))</f>
        <v>FV50</v>
      </c>
      <c r="G121" s="17" t="str">
        <f>_xlfn.CONCAT(A121," ",B121)</f>
        <v>Louise Bland</v>
      </c>
    </row>
    <row r="122" spans="1:7" x14ac:dyDescent="0.45">
      <c r="A122" s="146" t="s">
        <v>86</v>
      </c>
      <c r="B122" s="146" t="s">
        <v>248</v>
      </c>
      <c r="C122" s="146" t="s">
        <v>28</v>
      </c>
      <c r="D122" s="147">
        <v>17819</v>
      </c>
      <c r="E122" s="148" t="s">
        <v>9</v>
      </c>
      <c r="F122" s="63" t="str">
        <f>IF(E122="","",_xlfn.CONCAT(E122,_xlfn.XLOOKUP(D122,$J$9:$J$23,$I$9:$I$23,"ERROR",1,-1)))</f>
        <v>MV70</v>
      </c>
      <c r="G122" s="17" t="str">
        <f>_xlfn.CONCAT(A122," ",B122)</f>
        <v>Steve Bober</v>
      </c>
    </row>
    <row r="123" spans="1:7" x14ac:dyDescent="0.45">
      <c r="A123" s="163" t="s">
        <v>659</v>
      </c>
      <c r="B123" s="163" t="s">
        <v>1505</v>
      </c>
      <c r="C123" s="163" t="s">
        <v>266</v>
      </c>
      <c r="D123" s="150">
        <v>26544</v>
      </c>
      <c r="E123" s="151" t="s">
        <v>9</v>
      </c>
      <c r="F123" s="63" t="str">
        <f>IF(E123="","",_xlfn.CONCAT(E123,_xlfn.XLOOKUP(D123,$J$9:$J$23,$I$9:$I$23,"ERROR",1,-1)))</f>
        <v>MV50</v>
      </c>
      <c r="G123" s="17" t="str">
        <f>_xlfn.CONCAT(A123," ",B123)</f>
        <v>Sean Bolland</v>
      </c>
    </row>
    <row r="124" spans="1:7" x14ac:dyDescent="0.45">
      <c r="A124" s="146" t="s">
        <v>249</v>
      </c>
      <c r="B124" s="146" t="s">
        <v>250</v>
      </c>
      <c r="C124" s="146" t="s">
        <v>24</v>
      </c>
      <c r="D124" s="147">
        <v>36550</v>
      </c>
      <c r="E124" s="148" t="s">
        <v>9</v>
      </c>
      <c r="F124" s="63" t="str">
        <f>IF(E124="","",_xlfn.CONCAT(E124,_xlfn.XLOOKUP(D124,$J$9:$J$23,$I$9:$I$23,"ERROR",1,-1)))</f>
        <v>MSEN</v>
      </c>
      <c r="G124" s="17" t="str">
        <f>_xlfn.CONCAT(A124," ",B124)</f>
        <v>Harry Bolton</v>
      </c>
    </row>
    <row r="125" spans="1:7" x14ac:dyDescent="0.45">
      <c r="A125" s="146" t="s">
        <v>251</v>
      </c>
      <c r="B125" s="146" t="s">
        <v>250</v>
      </c>
      <c r="C125" s="146" t="s">
        <v>43</v>
      </c>
      <c r="D125" s="147">
        <v>23093</v>
      </c>
      <c r="E125" s="148" t="s">
        <v>9</v>
      </c>
      <c r="F125" s="63" t="str">
        <f>IF(E125="","",_xlfn.CONCAT(E125,_xlfn.XLOOKUP(D125,$J$9:$J$23,$I$9:$I$23,"ERROR",1,-1)))</f>
        <v>MV60</v>
      </c>
      <c r="G125" s="17" t="str">
        <f>_xlfn.CONCAT(A125," ",B125)</f>
        <v>Tony Bolton</v>
      </c>
    </row>
    <row r="126" spans="1:7" x14ac:dyDescent="0.45">
      <c r="A126" s="146" t="s">
        <v>86</v>
      </c>
      <c r="B126" s="146" t="s">
        <v>252</v>
      </c>
      <c r="C126" s="146" t="s">
        <v>79</v>
      </c>
      <c r="D126" s="147">
        <v>29075</v>
      </c>
      <c r="E126" s="148" t="s">
        <v>9</v>
      </c>
      <c r="F126" s="63" t="str">
        <f>IF(E126="","",_xlfn.CONCAT(E126,_xlfn.XLOOKUP(D126,$J$9:$J$23,$I$9:$I$23,"ERROR",1,-1)))</f>
        <v>MV40</v>
      </c>
      <c r="G126" s="17" t="str">
        <f>_xlfn.CONCAT(A126," ",B126)</f>
        <v>Steve Bome</v>
      </c>
    </row>
    <row r="127" spans="1:7" x14ac:dyDescent="0.45">
      <c r="A127" s="146" t="s">
        <v>253</v>
      </c>
      <c r="B127" s="146" t="s">
        <v>254</v>
      </c>
      <c r="C127" s="146" t="s">
        <v>15</v>
      </c>
      <c r="D127" s="150">
        <v>21948</v>
      </c>
      <c r="E127" s="148" t="s">
        <v>9</v>
      </c>
      <c r="F127" s="63" t="str">
        <f>IF(E127="","",_xlfn.CONCAT(E127,_xlfn.XLOOKUP(D127,$J$9:$J$23,$I$9:$I$23,"ERROR",1,-1)))</f>
        <v>MV60</v>
      </c>
      <c r="G127" s="17" t="str">
        <f>_xlfn.CONCAT(A127," ",B127)</f>
        <v>Clive Bontoft</v>
      </c>
    </row>
    <row r="128" spans="1:7" x14ac:dyDescent="0.45">
      <c r="A128" s="149" t="s">
        <v>255</v>
      </c>
      <c r="B128" s="149" t="s">
        <v>256</v>
      </c>
      <c r="C128" s="149" t="s">
        <v>257</v>
      </c>
      <c r="D128" s="150">
        <v>31655</v>
      </c>
      <c r="E128" s="151" t="s">
        <v>9</v>
      </c>
      <c r="F128" s="63" t="str">
        <f>IF(E128="","",_xlfn.CONCAT(E128,_xlfn.XLOOKUP(D128,$J$9:$J$23,$I$9:$I$23,"ERROR",1,-1)))</f>
        <v>MSEN</v>
      </c>
      <c r="G128" s="17" t="str">
        <f>_xlfn.CONCAT(A128," ",B128)</f>
        <v>Nathanael Booker</v>
      </c>
    </row>
    <row r="129" spans="1:7" x14ac:dyDescent="0.45">
      <c r="A129" s="149" t="s">
        <v>258</v>
      </c>
      <c r="B129" s="149" t="s">
        <v>259</v>
      </c>
      <c r="C129" s="149" t="s">
        <v>28</v>
      </c>
      <c r="D129" s="150">
        <v>37860</v>
      </c>
      <c r="E129" s="151" t="s">
        <v>9</v>
      </c>
      <c r="F129" s="63" t="str">
        <f>IF(E129="","",_xlfn.CONCAT(E129,_xlfn.XLOOKUP(D129,$J$9:$J$23,$I$9:$I$23,"ERROR",1,-1)))</f>
        <v>MU23</v>
      </c>
      <c r="G129" s="17" t="str">
        <f>_xlfn.CONCAT(A129," ",B129)</f>
        <v>Leo Booth</v>
      </c>
    </row>
    <row r="130" spans="1:7" x14ac:dyDescent="0.45">
      <c r="A130" s="149" t="s">
        <v>260</v>
      </c>
      <c r="B130" s="149" t="s">
        <v>259</v>
      </c>
      <c r="C130" s="149" t="s">
        <v>28</v>
      </c>
      <c r="D130" s="150">
        <v>31928</v>
      </c>
      <c r="E130" s="151" t="s">
        <v>16</v>
      </c>
      <c r="F130" s="63" t="str">
        <f>IF(E130="","",_xlfn.CONCAT(E130,_xlfn.XLOOKUP(D130,$J$9:$J$23,$I$9:$I$23,"ERROR",1,-1)))</f>
        <v>FSEN</v>
      </c>
      <c r="G130" s="17" t="str">
        <f>_xlfn.CONCAT(A130," ",B130)</f>
        <v>Jessica Booth</v>
      </c>
    </row>
    <row r="131" spans="1:7" x14ac:dyDescent="0.45">
      <c r="A131" s="146" t="s">
        <v>261</v>
      </c>
      <c r="B131" s="146" t="s">
        <v>262</v>
      </c>
      <c r="C131" s="146" t="s">
        <v>28</v>
      </c>
      <c r="D131" s="147">
        <v>32030</v>
      </c>
      <c r="E131" s="148" t="s">
        <v>16</v>
      </c>
      <c r="F131" s="63" t="str">
        <f>IF(E131="","",_xlfn.CONCAT(E131,_xlfn.XLOOKUP(D131,$J$9:$J$23,$I$9:$I$23,"ERROR",1,-1)))</f>
        <v>FSEN</v>
      </c>
      <c r="G131" s="17" t="str">
        <f>_xlfn.CONCAT(A131," ",B131)</f>
        <v>Katy Boreham</v>
      </c>
    </row>
    <row r="132" spans="1:7" x14ac:dyDescent="0.45">
      <c r="A132" s="149" t="s">
        <v>263</v>
      </c>
      <c r="B132" s="149" t="s">
        <v>264</v>
      </c>
      <c r="D132" s="150">
        <v>42079</v>
      </c>
      <c r="E132" s="151" t="s">
        <v>16</v>
      </c>
      <c r="F132" s="63" t="str">
        <f>IF(E132="","",_xlfn.CONCAT(E132,_xlfn.XLOOKUP(D132,$J$9:$J$23,$I$9:$I$23,"ERROR",1,-1)))</f>
        <v>FU11</v>
      </c>
      <c r="G132" s="17" t="str">
        <f>_xlfn.CONCAT(A132," ",B132)</f>
        <v>Swara Borole</v>
      </c>
    </row>
    <row r="133" spans="1:7" x14ac:dyDescent="0.45">
      <c r="A133" s="146" t="s">
        <v>109</v>
      </c>
      <c r="B133" s="146" t="s">
        <v>265</v>
      </c>
      <c r="C133" s="146" t="s">
        <v>266</v>
      </c>
      <c r="D133" s="147">
        <v>25363</v>
      </c>
      <c r="E133" s="148" t="s">
        <v>9</v>
      </c>
      <c r="F133" s="63" t="str">
        <f>IF(E133="","",_xlfn.CONCAT(E133,_xlfn.XLOOKUP(D133,$J$9:$J$23,$I$9:$I$23,"ERROR",1,-1)))</f>
        <v>MV50</v>
      </c>
      <c r="G133" s="17" t="str">
        <f>_xlfn.CONCAT(A133," ",B133)</f>
        <v>Matthew Bourne</v>
      </c>
    </row>
    <row r="134" spans="1:7" x14ac:dyDescent="0.45">
      <c r="A134" s="146" t="s">
        <v>77</v>
      </c>
      <c r="B134" s="146" t="s">
        <v>267</v>
      </c>
      <c r="C134" s="146" t="s">
        <v>268</v>
      </c>
      <c r="D134" s="147">
        <v>32727</v>
      </c>
      <c r="E134" s="148" t="s">
        <v>9</v>
      </c>
      <c r="F134" s="63" t="str">
        <f>IF(E134="","",_xlfn.CONCAT(E134,_xlfn.XLOOKUP(D134,$J$9:$J$23,$I$9:$I$23,"ERROR",1,-1)))</f>
        <v>MSEN</v>
      </c>
      <c r="G134" s="17" t="str">
        <f>_xlfn.CONCAT(A134," ",B134)</f>
        <v>John Bowman</v>
      </c>
    </row>
    <row r="135" spans="1:7" x14ac:dyDescent="0.45">
      <c r="A135" s="146" t="s">
        <v>269</v>
      </c>
      <c r="B135" s="146" t="s">
        <v>270</v>
      </c>
      <c r="C135" s="146" t="s">
        <v>24</v>
      </c>
      <c r="D135" s="147">
        <v>28997</v>
      </c>
      <c r="E135" s="148" t="s">
        <v>16</v>
      </c>
      <c r="F135" s="63" t="str">
        <f>IF(E135="","",_xlfn.CONCAT(E135,_xlfn.XLOOKUP(D135,$J$9:$J$23,$I$9:$I$23,"ERROR",1,-1)))</f>
        <v>FV40</v>
      </c>
      <c r="G135" s="17" t="str">
        <f>_xlfn.CONCAT(A135," ",B135)</f>
        <v>Lotty Bradford</v>
      </c>
    </row>
    <row r="136" spans="1:7" x14ac:dyDescent="0.45">
      <c r="A136" s="146" t="s">
        <v>41</v>
      </c>
      <c r="B136" s="146" t="s">
        <v>270</v>
      </c>
      <c r="C136" s="146" t="s">
        <v>24</v>
      </c>
      <c r="D136" s="150">
        <v>26495</v>
      </c>
      <c r="E136" s="148" t="s">
        <v>9</v>
      </c>
      <c r="F136" s="63" t="str">
        <f>IF(E136="","",_xlfn.CONCAT(E136,_xlfn.XLOOKUP(D136,$J$9:$J$23,$I$9:$I$23,"ERROR",1,-1)))</f>
        <v>MV50</v>
      </c>
      <c r="G136" s="17" t="str">
        <f>_xlfn.CONCAT(A136," ",B136)</f>
        <v>Carl Bradford</v>
      </c>
    </row>
    <row r="137" spans="1:7" x14ac:dyDescent="0.45">
      <c r="A137" s="146" t="s">
        <v>271</v>
      </c>
      <c r="B137" s="146" t="s">
        <v>272</v>
      </c>
      <c r="C137" s="146" t="s">
        <v>12</v>
      </c>
      <c r="D137" s="147">
        <v>40146</v>
      </c>
      <c r="E137" s="148" t="s">
        <v>16</v>
      </c>
      <c r="F137" s="63" t="str">
        <f>IF(E137="","",_xlfn.CONCAT(E137,_xlfn.XLOOKUP(D137,$J$9:$J$23,$I$9:$I$23,"ERROR",1,-1)))</f>
        <v>FU17</v>
      </c>
      <c r="G137" s="17" t="str">
        <f>_xlfn.CONCAT(A137," ",B137)</f>
        <v>Cara Bradley</v>
      </c>
    </row>
    <row r="138" spans="1:7" x14ac:dyDescent="0.45">
      <c r="A138" s="146" t="s">
        <v>273</v>
      </c>
      <c r="B138" s="146" t="s">
        <v>272</v>
      </c>
      <c r="C138" s="146" t="s">
        <v>28</v>
      </c>
      <c r="D138" s="147">
        <v>35391</v>
      </c>
      <c r="E138" s="148" t="s">
        <v>16</v>
      </c>
      <c r="F138" s="63" t="str">
        <f>IF(E138="","",_xlfn.CONCAT(E138,_xlfn.XLOOKUP(D138,$J$9:$J$23,$I$9:$I$23,"ERROR",1,-1)))</f>
        <v>FSEN</v>
      </c>
      <c r="G138" s="17" t="str">
        <f>_xlfn.CONCAT(A138," ",B138)</f>
        <v>Amy Bradley</v>
      </c>
    </row>
    <row r="139" spans="1:7" x14ac:dyDescent="0.45">
      <c r="A139" s="146" t="s">
        <v>274</v>
      </c>
      <c r="B139" s="146" t="s">
        <v>272</v>
      </c>
      <c r="C139" s="146" t="s">
        <v>28</v>
      </c>
      <c r="D139" s="147">
        <v>27947</v>
      </c>
      <c r="E139" s="148" t="s">
        <v>9</v>
      </c>
      <c r="F139" s="63" t="str">
        <f>IF(E139="","",_xlfn.CONCAT(E139,_xlfn.XLOOKUP(D139,$J$9:$J$23,$I$9:$I$23,"ERROR",1,-1)))</f>
        <v>MV40</v>
      </c>
      <c r="G139" s="17" t="str">
        <f>_xlfn.CONCAT(A139," ",B139)</f>
        <v>Stefan Bradley</v>
      </c>
    </row>
    <row r="140" spans="1:7" x14ac:dyDescent="0.45">
      <c r="A140" s="146" t="s">
        <v>72</v>
      </c>
      <c r="B140" s="146" t="s">
        <v>272</v>
      </c>
      <c r="C140" s="146" t="s">
        <v>91</v>
      </c>
      <c r="D140" s="147">
        <v>23298</v>
      </c>
      <c r="E140" s="148" t="s">
        <v>9</v>
      </c>
      <c r="F140" s="63" t="str">
        <f>IF(E140="","",_xlfn.CONCAT(E140,_xlfn.XLOOKUP(D140,$J$9:$J$23,$I$9:$I$23,"ERROR",1,-1)))</f>
        <v>MV60</v>
      </c>
      <c r="G140" s="17" t="str">
        <f>_xlfn.CONCAT(A140," ",B140)</f>
        <v>Andrew Bradley</v>
      </c>
    </row>
    <row r="141" spans="1:7" x14ac:dyDescent="0.45">
      <c r="A141" s="146" t="s">
        <v>236</v>
      </c>
      <c r="B141" s="146" t="s">
        <v>275</v>
      </c>
      <c r="C141" s="146" t="s">
        <v>276</v>
      </c>
      <c r="D141" s="150">
        <v>34889</v>
      </c>
      <c r="E141" s="148" t="s">
        <v>16</v>
      </c>
      <c r="F141" s="63" t="str">
        <f>IF(E141="","",_xlfn.CONCAT(E141,_xlfn.XLOOKUP(D141,$J$9:$J$23,$I$9:$I$23,"ERROR",1,-1)))</f>
        <v>FSEN</v>
      </c>
      <c r="G141" s="17" t="str">
        <f>_xlfn.CONCAT(A141," ",B141)</f>
        <v>Hannah Bradshaw</v>
      </c>
    </row>
    <row r="142" spans="1:7" x14ac:dyDescent="0.45">
      <c r="A142" s="149" t="s">
        <v>277</v>
      </c>
      <c r="B142" s="149" t="s">
        <v>278</v>
      </c>
      <c r="D142" s="150">
        <v>42943</v>
      </c>
      <c r="E142" s="151" t="s">
        <v>16</v>
      </c>
      <c r="F142" s="63" t="str">
        <f>IF(E142="","",_xlfn.CONCAT(E142,_xlfn.XLOOKUP(D142,$J$9:$J$23,$I$9:$I$23,"ERROR",1,-1)))</f>
        <v>FU9</v>
      </c>
      <c r="G142" s="17" t="str">
        <f>_xlfn.CONCAT(A142," ",B142)</f>
        <v>Molly Brailsford</v>
      </c>
    </row>
    <row r="143" spans="1:7" x14ac:dyDescent="0.45">
      <c r="A143" s="149" t="s">
        <v>279</v>
      </c>
      <c r="B143" s="149" t="s">
        <v>278</v>
      </c>
      <c r="C143" s="149" t="s">
        <v>217</v>
      </c>
      <c r="D143" s="150">
        <v>29538</v>
      </c>
      <c r="E143" s="151" t="s">
        <v>16</v>
      </c>
      <c r="F143" s="63" t="str">
        <f>IF(E143="","",_xlfn.CONCAT(E143,_xlfn.XLOOKUP(D143,$J$9:$J$23,$I$9:$I$23,"ERROR",1,-1)))</f>
        <v>FV40</v>
      </c>
      <c r="G143" s="17" t="str">
        <f>_xlfn.CONCAT(A143," ",B143)</f>
        <v>Lisa Brailsford</v>
      </c>
    </row>
    <row r="144" spans="1:7" x14ac:dyDescent="0.45">
      <c r="A144" s="146" t="s">
        <v>35</v>
      </c>
      <c r="B144" s="146" t="s">
        <v>280</v>
      </c>
      <c r="C144" s="146" t="s">
        <v>79</v>
      </c>
      <c r="D144" s="147">
        <v>35596</v>
      </c>
      <c r="E144" s="148" t="s">
        <v>9</v>
      </c>
      <c r="F144" s="63" t="str">
        <f>IF(E144="","",_xlfn.CONCAT(E144,_xlfn.XLOOKUP(D144,$J$9:$J$23,$I$9:$I$23,"ERROR",1,-1)))</f>
        <v>MSEN</v>
      </c>
      <c r="G144" s="17" t="str">
        <f>_xlfn.CONCAT(A144," ",B144)</f>
        <v>Sam Braithwaite</v>
      </c>
    </row>
    <row r="145" spans="1:7" x14ac:dyDescent="0.45">
      <c r="A145" s="146" t="s">
        <v>129</v>
      </c>
      <c r="B145" s="146" t="s">
        <v>281</v>
      </c>
      <c r="C145" s="146" t="s">
        <v>24</v>
      </c>
      <c r="D145" s="147">
        <v>35710</v>
      </c>
      <c r="E145" s="148" t="s">
        <v>16</v>
      </c>
      <c r="F145" s="63" t="str">
        <f>IF(E145="","",_xlfn.CONCAT(E145,_xlfn.XLOOKUP(D145,$J$9:$J$23,$I$9:$I$23,"ERROR",1,-1)))</f>
        <v>FSEN</v>
      </c>
      <c r="G145" s="17" t="str">
        <f>_xlfn.CONCAT(A145," ",B145)</f>
        <v>Emma Bramley</v>
      </c>
    </row>
    <row r="146" spans="1:7" x14ac:dyDescent="0.45">
      <c r="A146" s="146" t="s">
        <v>282</v>
      </c>
      <c r="B146" s="146" t="s">
        <v>283</v>
      </c>
      <c r="C146" s="146" t="s">
        <v>91</v>
      </c>
      <c r="D146" s="147">
        <v>31148</v>
      </c>
      <c r="E146" s="148" t="s">
        <v>9</v>
      </c>
      <c r="F146" s="63" t="str">
        <f>IF(E146="","",_xlfn.CONCAT(E146,_xlfn.XLOOKUP(D146,$J$9:$J$23,$I$9:$I$23,"ERROR",1,-1)))</f>
        <v>MV40</v>
      </c>
      <c r="G146" s="17" t="str">
        <f>_xlfn.CONCAT(A146," ",B146)</f>
        <v>Huw Brassington</v>
      </c>
    </row>
    <row r="147" spans="1:7" x14ac:dyDescent="0.45">
      <c r="A147" s="163" t="s">
        <v>231</v>
      </c>
      <c r="B147" s="163" t="s">
        <v>1504</v>
      </c>
      <c r="C147" s="163" t="s">
        <v>91</v>
      </c>
      <c r="D147" s="150">
        <v>31768</v>
      </c>
      <c r="E147" s="151" t="s">
        <v>9</v>
      </c>
      <c r="F147" s="63" t="str">
        <f>IF(E147="","",_xlfn.CONCAT(E147,_xlfn.XLOOKUP(D147,$J$9:$J$23,$I$9:$I$23,"ERROR",1,-1)))</f>
        <v>MSEN</v>
      </c>
      <c r="G147" s="17" t="str">
        <f>_xlfn.CONCAT(A147," ",B147)</f>
        <v>Mark Brewer</v>
      </c>
    </row>
    <row r="148" spans="1:7" x14ac:dyDescent="0.45">
      <c r="A148" s="149" t="s">
        <v>249</v>
      </c>
      <c r="B148" s="149" t="s">
        <v>284</v>
      </c>
      <c r="D148" s="150">
        <v>41265</v>
      </c>
      <c r="E148" s="151" t="s">
        <v>9</v>
      </c>
      <c r="F148" s="63" t="str">
        <f>IF(E148="","",_xlfn.CONCAT(E148,_xlfn.XLOOKUP(D148,$J$9:$J$23,$I$9:$I$23,"ERROR",1,-1)))</f>
        <v>MU15</v>
      </c>
      <c r="G148" s="17" t="str">
        <f>_xlfn.CONCAT(A148," ",B148)</f>
        <v>Harry Brewster</v>
      </c>
    </row>
    <row r="149" spans="1:7" x14ac:dyDescent="0.45">
      <c r="A149" s="149" t="s">
        <v>285</v>
      </c>
      <c r="B149" s="149" t="s">
        <v>286</v>
      </c>
      <c r="D149" s="150">
        <v>43681</v>
      </c>
      <c r="E149" s="151" t="s">
        <v>9</v>
      </c>
      <c r="F149" s="63" t="str">
        <f>IF(E149="","",_xlfn.CONCAT(E149,_xlfn.XLOOKUP(D149,$J$9:$J$23,$I$9:$I$23,"ERROR",1,-1)))</f>
        <v>MU7</v>
      </c>
      <c r="G149" s="17" t="str">
        <f>_xlfn.CONCAT(A149," ",B149)</f>
        <v>Max Brewster-Grave</v>
      </c>
    </row>
    <row r="150" spans="1:7" x14ac:dyDescent="0.45">
      <c r="A150" s="149" t="s">
        <v>287</v>
      </c>
      <c r="B150" s="149" t="s">
        <v>286</v>
      </c>
      <c r="D150" s="150">
        <v>42684</v>
      </c>
      <c r="E150" s="151" t="s">
        <v>9</v>
      </c>
      <c r="F150" s="63" t="str">
        <f>IF(E150="","",_xlfn.CONCAT(E150,_xlfn.XLOOKUP(D150,$J$9:$J$23,$I$9:$I$23,"ERROR",1,-1)))</f>
        <v>MU11</v>
      </c>
      <c r="G150" s="17" t="str">
        <f>_xlfn.CONCAT(A150," ",B150)</f>
        <v>Jack Brewster-Grave</v>
      </c>
    </row>
    <row r="151" spans="1:7" x14ac:dyDescent="0.45">
      <c r="A151" s="146" t="s">
        <v>288</v>
      </c>
      <c r="B151" s="146" t="s">
        <v>289</v>
      </c>
      <c r="C151" s="146" t="s">
        <v>28</v>
      </c>
      <c r="D151" s="147">
        <v>31346</v>
      </c>
      <c r="E151" s="148" t="s">
        <v>16</v>
      </c>
      <c r="F151" s="63" t="str">
        <f>IF(E151="","",_xlfn.CONCAT(E151,_xlfn.XLOOKUP(D151,$J$9:$J$23,$I$9:$I$23,"ERROR",1,-1)))</f>
        <v>FSEN</v>
      </c>
      <c r="G151" s="17" t="str">
        <f>_xlfn.CONCAT(A151," ",B151)</f>
        <v>Lorna Brickman</v>
      </c>
    </row>
    <row r="152" spans="1:7" x14ac:dyDescent="0.45">
      <c r="A152" s="146" t="s">
        <v>93</v>
      </c>
      <c r="B152" s="146" t="s">
        <v>290</v>
      </c>
      <c r="C152" s="146" t="s">
        <v>15</v>
      </c>
      <c r="D152" s="150">
        <v>29596</v>
      </c>
      <c r="E152" s="148" t="s">
        <v>9</v>
      </c>
      <c r="F152" s="63" t="str">
        <f>IF(E152="","",_xlfn.CONCAT(E152,_xlfn.XLOOKUP(D152,$J$9:$J$23,$I$9:$I$23,"ERROR",1,-1)))</f>
        <v>MV40</v>
      </c>
      <c r="G152" s="17" t="str">
        <f>_xlfn.CONCAT(A152," ",B152)</f>
        <v>James Bridgewater</v>
      </c>
    </row>
    <row r="153" spans="1:7" x14ac:dyDescent="0.45">
      <c r="A153" s="149" t="s">
        <v>291</v>
      </c>
      <c r="B153" s="149" t="s">
        <v>292</v>
      </c>
      <c r="C153" s="149" t="s">
        <v>293</v>
      </c>
      <c r="D153" s="150">
        <v>22444</v>
      </c>
      <c r="E153" s="151" t="s">
        <v>16</v>
      </c>
      <c r="F153" s="63" t="str">
        <f>IF(E153="","",_xlfn.CONCAT(E153,_xlfn.XLOOKUP(D153,$J$9:$J$23,$I$9:$I$23,"ERROR",1,-1)))</f>
        <v>FV60</v>
      </c>
      <c r="G153" s="17" t="str">
        <f>_xlfn.CONCAT(A153," ",B153)</f>
        <v>Kath Brierley</v>
      </c>
    </row>
    <row r="154" spans="1:7" x14ac:dyDescent="0.45">
      <c r="A154" s="149" t="s">
        <v>294</v>
      </c>
      <c r="B154" s="149" t="s">
        <v>295</v>
      </c>
      <c r="C154" s="149" t="s">
        <v>24</v>
      </c>
      <c r="D154" s="150">
        <v>44203</v>
      </c>
      <c r="E154" s="151" t="s">
        <v>9</v>
      </c>
      <c r="F154" s="63" t="str">
        <f>IF(E154="","",_xlfn.CONCAT(E154,_xlfn.XLOOKUP(D154,$J$9:$J$23,$I$9:$I$23,"ERROR",1,-1)))</f>
        <v>MU5</v>
      </c>
      <c r="G154" s="17" t="str">
        <f>_xlfn.CONCAT(A154," ",B154)</f>
        <v>Finn Brigham</v>
      </c>
    </row>
    <row r="155" spans="1:7" x14ac:dyDescent="0.45">
      <c r="A155" s="149" t="s">
        <v>296</v>
      </c>
      <c r="B155" s="149" t="s">
        <v>295</v>
      </c>
      <c r="D155" s="150">
        <v>43287</v>
      </c>
      <c r="E155" s="151" t="s">
        <v>16</v>
      </c>
      <c r="F155" s="63" t="str">
        <f>IF(E155="","",_xlfn.CONCAT(E155,_xlfn.XLOOKUP(D155,$J$9:$J$23,$I$9:$I$23,"ERROR",1,-1)))</f>
        <v>FU9</v>
      </c>
      <c r="G155" s="17" t="str">
        <f>_xlfn.CONCAT(A155," ",B155)</f>
        <v>Margot Brigham</v>
      </c>
    </row>
    <row r="156" spans="1:7" x14ac:dyDescent="0.45">
      <c r="A156" s="149" t="s">
        <v>61</v>
      </c>
      <c r="B156" s="149" t="s">
        <v>295</v>
      </c>
      <c r="C156" s="149" t="s">
        <v>24</v>
      </c>
      <c r="D156" s="150">
        <v>31873</v>
      </c>
      <c r="E156" s="151" t="s">
        <v>9</v>
      </c>
      <c r="F156" s="63" t="str">
        <f>IF(E156="","",_xlfn.CONCAT(E156,_xlfn.XLOOKUP(D156,$J$9:$J$23,$I$9:$I$23,"ERROR",1,-1)))</f>
        <v>MSEN</v>
      </c>
      <c r="G156" s="17" t="str">
        <f>_xlfn.CONCAT(A156," ",B156)</f>
        <v>David Brigham</v>
      </c>
    </row>
    <row r="157" spans="1:7" x14ac:dyDescent="0.45">
      <c r="A157" s="146" t="s">
        <v>297</v>
      </c>
      <c r="B157" s="146" t="s">
        <v>298</v>
      </c>
      <c r="C157" s="146" t="s">
        <v>12</v>
      </c>
      <c r="D157" s="147">
        <v>28397</v>
      </c>
      <c r="E157" s="148" t="s">
        <v>9</v>
      </c>
      <c r="F157" s="63" t="str">
        <f>IF(E157="","",_xlfn.CONCAT(E157,_xlfn.XLOOKUP(D157,$J$9:$J$23,$I$9:$I$23,"ERROR",1,-1)))</f>
        <v>MV40</v>
      </c>
      <c r="G157" s="17" t="str">
        <f>_xlfn.CONCAT(A157," ",B157)</f>
        <v>Matt Brindle</v>
      </c>
    </row>
    <row r="158" spans="1:7" x14ac:dyDescent="0.45">
      <c r="A158" s="149" t="s">
        <v>299</v>
      </c>
      <c r="B158" s="149" t="s">
        <v>300</v>
      </c>
      <c r="C158" s="149" t="s">
        <v>230</v>
      </c>
      <c r="D158" s="150">
        <v>25334</v>
      </c>
      <c r="E158" s="151" t="s">
        <v>16</v>
      </c>
      <c r="F158" s="63" t="str">
        <f>IF(E158="","",_xlfn.CONCAT(E158,_xlfn.XLOOKUP(D158,$J$9:$J$23,$I$9:$I$23,"ERROR",1,-1)))</f>
        <v>FV50</v>
      </c>
      <c r="G158" s="17" t="str">
        <f>_xlfn.CONCAT(A158," ",B158)</f>
        <v>Fiona Britton</v>
      </c>
    </row>
    <row r="159" spans="1:7" x14ac:dyDescent="0.45">
      <c r="A159" s="146" t="s">
        <v>301</v>
      </c>
      <c r="B159" s="146" t="s">
        <v>302</v>
      </c>
      <c r="C159" s="146" t="s">
        <v>28</v>
      </c>
      <c r="D159" s="147">
        <v>23890</v>
      </c>
      <c r="E159" s="148" t="s">
        <v>9</v>
      </c>
      <c r="F159" s="63" t="str">
        <f>IF(E159="","",_xlfn.CONCAT(E159,_xlfn.XLOOKUP(D159,$J$9:$J$23,$I$9:$I$23,"ERROR",1,-1)))</f>
        <v>MV50</v>
      </c>
      <c r="G159" s="17" t="str">
        <f>_xlfn.CONCAT(A159," ",B159)</f>
        <v>Richard Broadhead</v>
      </c>
    </row>
    <row r="160" spans="1:7" x14ac:dyDescent="0.45">
      <c r="A160" s="146" t="s">
        <v>61</v>
      </c>
      <c r="B160" s="146" t="s">
        <v>303</v>
      </c>
      <c r="C160" s="146" t="s">
        <v>304</v>
      </c>
      <c r="D160" s="147">
        <v>22028</v>
      </c>
      <c r="E160" s="148" t="s">
        <v>9</v>
      </c>
      <c r="F160" s="63" t="str">
        <f>IF(E160="","",_xlfn.CONCAT(E160,_xlfn.XLOOKUP(D160,$J$9:$J$23,$I$9:$I$23,"ERROR",1,-1)))</f>
        <v>MV60</v>
      </c>
      <c r="G160" s="17" t="str">
        <f>_xlfn.CONCAT(A160," ",B160)</f>
        <v>David Brock</v>
      </c>
    </row>
    <row r="161" spans="1:7" x14ac:dyDescent="0.45">
      <c r="A161" s="146" t="s">
        <v>305</v>
      </c>
      <c r="B161" s="146" t="s">
        <v>306</v>
      </c>
      <c r="C161" s="146" t="s">
        <v>24</v>
      </c>
      <c r="D161" s="147">
        <v>25379</v>
      </c>
      <c r="E161" s="148" t="s">
        <v>9</v>
      </c>
      <c r="F161" s="63" t="str">
        <f>IF(E161="","",_xlfn.CONCAT(E161,_xlfn.XLOOKUP(D161,$J$9:$J$23,$I$9:$I$23,"ERROR",1,-1)))</f>
        <v>MV50</v>
      </c>
      <c r="G161" s="17" t="str">
        <f>_xlfn.CONCAT(A161," ",B161)</f>
        <v>Martin Brockett</v>
      </c>
    </row>
    <row r="162" spans="1:7" x14ac:dyDescent="0.45">
      <c r="A162" s="146" t="s">
        <v>72</v>
      </c>
      <c r="B162" s="146" t="s">
        <v>307</v>
      </c>
      <c r="C162" s="146" t="s">
        <v>230</v>
      </c>
      <c r="D162" s="147">
        <v>30448</v>
      </c>
      <c r="E162" s="148" t="s">
        <v>9</v>
      </c>
      <c r="F162" s="63" t="str">
        <f>IF(E162="","",_xlfn.CONCAT(E162,_xlfn.XLOOKUP(D162,$J$9:$J$23,$I$9:$I$23,"ERROR",1,-1)))</f>
        <v>MV40</v>
      </c>
      <c r="G162" s="17" t="str">
        <f>_xlfn.CONCAT(A162," ",B162)</f>
        <v>Andrew Bromley</v>
      </c>
    </row>
    <row r="163" spans="1:7" x14ac:dyDescent="0.45">
      <c r="A163" s="146" t="s">
        <v>308</v>
      </c>
      <c r="B163" s="146" t="s">
        <v>309</v>
      </c>
      <c r="C163" s="146" t="s">
        <v>310</v>
      </c>
      <c r="D163" s="147">
        <v>27435</v>
      </c>
      <c r="E163" s="148" t="s">
        <v>9</v>
      </c>
      <c r="F163" s="63" t="str">
        <f>IF(E163="","",_xlfn.CONCAT(E163,_xlfn.XLOOKUP(D163,$J$9:$J$23,$I$9:$I$23,"ERROR",1,-1)))</f>
        <v>MV50</v>
      </c>
      <c r="G163" s="17" t="str">
        <f>_xlfn.CONCAT(A163," ",B163)</f>
        <v>Jeremy Brookes</v>
      </c>
    </row>
    <row r="164" spans="1:7" x14ac:dyDescent="0.45">
      <c r="A164" s="146" t="s">
        <v>109</v>
      </c>
      <c r="B164" s="146" t="s">
        <v>311</v>
      </c>
      <c r="C164" s="146" t="s">
        <v>12</v>
      </c>
      <c r="D164" s="147">
        <v>35821</v>
      </c>
      <c r="E164" s="148" t="s">
        <v>9</v>
      </c>
      <c r="F164" s="63" t="str">
        <f>IF(E164="","",_xlfn.CONCAT(E164,_xlfn.XLOOKUP(D164,$J$9:$J$23,$I$9:$I$23,"ERROR",1,-1)))</f>
        <v>MSEN</v>
      </c>
      <c r="G164" s="17" t="str">
        <f>_xlfn.CONCAT(A164," ",B164)</f>
        <v>Matthew Brotherton</v>
      </c>
    </row>
    <row r="165" spans="1:7" x14ac:dyDescent="0.45">
      <c r="A165" s="146" t="s">
        <v>312</v>
      </c>
      <c r="B165" s="146" t="s">
        <v>313</v>
      </c>
      <c r="C165" s="146" t="s">
        <v>28</v>
      </c>
      <c r="D165" s="147">
        <v>36995</v>
      </c>
      <c r="E165" s="148" t="s">
        <v>16</v>
      </c>
      <c r="F165" s="63" t="str">
        <f>IF(E165="","",_xlfn.CONCAT(E165,_xlfn.XLOOKUP(D165,$J$9:$J$23,$I$9:$I$23,"ERROR",1,-1)))</f>
        <v>FSEN</v>
      </c>
      <c r="G165" s="17" t="str">
        <f>_xlfn.CONCAT(A165," ",B165)</f>
        <v>Jorja Brown</v>
      </c>
    </row>
    <row r="166" spans="1:7" x14ac:dyDescent="0.45">
      <c r="A166" s="146" t="s">
        <v>61</v>
      </c>
      <c r="B166" s="146" t="s">
        <v>313</v>
      </c>
      <c r="C166" s="146" t="s">
        <v>43</v>
      </c>
      <c r="D166" s="150">
        <v>32890</v>
      </c>
      <c r="E166" s="148" t="s">
        <v>9</v>
      </c>
      <c r="F166" s="63" t="str">
        <f>IF(E166="","",_xlfn.CONCAT(E166,_xlfn.XLOOKUP(D166,$J$9:$J$23,$I$9:$I$23,"ERROR",1,-1)))</f>
        <v>MSEN</v>
      </c>
      <c r="G166" s="17" t="str">
        <f>_xlfn.CONCAT(A166," ",B166)</f>
        <v>David Brown</v>
      </c>
    </row>
    <row r="167" spans="1:7" x14ac:dyDescent="0.45">
      <c r="A167" s="149" t="s">
        <v>204</v>
      </c>
      <c r="B167" s="149" t="s">
        <v>313</v>
      </c>
      <c r="C167" s="149" t="s">
        <v>24</v>
      </c>
      <c r="D167" s="150">
        <v>29596</v>
      </c>
      <c r="E167" s="151" t="s">
        <v>9</v>
      </c>
      <c r="F167" s="63" t="str">
        <f>IF(E167="","",_xlfn.CONCAT(E167,_xlfn.XLOOKUP(D167,$J$9:$J$23,$I$9:$I$23,"ERROR",1,-1)))</f>
        <v>MV40</v>
      </c>
      <c r="G167" s="17" t="str">
        <f>_xlfn.CONCAT(A167," ",B167)</f>
        <v>Rob Brown</v>
      </c>
    </row>
    <row r="168" spans="1:7" x14ac:dyDescent="0.45">
      <c r="A168" s="146" t="s">
        <v>246</v>
      </c>
      <c r="B168" s="146" t="s">
        <v>313</v>
      </c>
      <c r="C168" s="146" t="s">
        <v>24</v>
      </c>
      <c r="D168" s="147">
        <v>24930</v>
      </c>
      <c r="E168" s="148" t="s">
        <v>16</v>
      </c>
      <c r="F168" s="63" t="str">
        <f>IF(E168="","",_xlfn.CONCAT(E168,_xlfn.XLOOKUP(D168,$J$9:$J$23,$I$9:$I$23,"ERROR",1,-1)))</f>
        <v>FV50</v>
      </c>
      <c r="G168" s="17" t="str">
        <f>_xlfn.CONCAT(A168," ",B168)</f>
        <v>Louise Brown</v>
      </c>
    </row>
    <row r="169" spans="1:7" x14ac:dyDescent="0.45">
      <c r="A169" s="149" t="s">
        <v>93</v>
      </c>
      <c r="B169" s="149" t="s">
        <v>314</v>
      </c>
      <c r="C169" s="149" t="s">
        <v>28</v>
      </c>
      <c r="D169" s="150">
        <v>28433</v>
      </c>
      <c r="E169" s="151" t="s">
        <v>9</v>
      </c>
      <c r="F169" s="63" t="str">
        <f>IF(E169="","",_xlfn.CONCAT(E169,_xlfn.XLOOKUP(D169,$J$9:$J$23,$I$9:$I$23,"ERROR",1,-1)))</f>
        <v>MV40</v>
      </c>
      <c r="G169" s="17" t="str">
        <f>_xlfn.CONCAT(A169," ",B169)</f>
        <v>James Browne</v>
      </c>
    </row>
    <row r="170" spans="1:7" x14ac:dyDescent="0.45">
      <c r="A170" s="146" t="s">
        <v>315</v>
      </c>
      <c r="B170" s="146" t="s">
        <v>314</v>
      </c>
      <c r="C170" s="146" t="s">
        <v>266</v>
      </c>
      <c r="D170" s="147">
        <v>22735</v>
      </c>
      <c r="E170" s="148" t="s">
        <v>16</v>
      </c>
      <c r="F170" s="63" t="str">
        <f>IF(E170="","",_xlfn.CONCAT(E170,_xlfn.XLOOKUP(D170,$J$9:$J$23,$I$9:$I$23,"ERROR",1,-1)))</f>
        <v>FV60</v>
      </c>
      <c r="G170" s="17" t="str">
        <f>_xlfn.CONCAT(A170," ",B170)</f>
        <v>Rowena Browne</v>
      </c>
    </row>
    <row r="171" spans="1:7" x14ac:dyDescent="0.45">
      <c r="A171" s="146" t="s">
        <v>316</v>
      </c>
      <c r="B171" s="146" t="s">
        <v>317</v>
      </c>
      <c r="C171" s="146" t="s">
        <v>318</v>
      </c>
      <c r="D171" s="147">
        <v>21559</v>
      </c>
      <c r="E171" s="148" t="s">
        <v>9</v>
      </c>
      <c r="F171" s="63" t="str">
        <f>IF(E171="","",_xlfn.CONCAT(E171,_xlfn.XLOOKUP(D171,$J$9:$J$23,$I$9:$I$23,"ERROR",1,-1)))</f>
        <v>MV60</v>
      </c>
      <c r="G171" s="17" t="str">
        <f>_xlfn.CONCAT(A171," ",B171)</f>
        <v>Peter Browning</v>
      </c>
    </row>
    <row r="172" spans="1:7" x14ac:dyDescent="0.45">
      <c r="A172" s="146" t="s">
        <v>319</v>
      </c>
      <c r="B172" s="146" t="s">
        <v>320</v>
      </c>
      <c r="C172" s="146" t="s">
        <v>135</v>
      </c>
      <c r="D172" s="150">
        <v>30617</v>
      </c>
      <c r="E172" s="148" t="s">
        <v>9</v>
      </c>
      <c r="F172" s="63" t="str">
        <f>IF(E172="","",_xlfn.CONCAT(E172,_xlfn.XLOOKUP(D172,$J$9:$J$23,$I$9:$I$23,"ERROR",1,-1)))</f>
        <v>MV40</v>
      </c>
      <c r="G172" s="17" t="str">
        <f>_xlfn.CONCAT(A172," ",B172)</f>
        <v>Andy Brunton</v>
      </c>
    </row>
    <row r="173" spans="1:7" x14ac:dyDescent="0.45">
      <c r="A173" s="146" t="s">
        <v>321</v>
      </c>
      <c r="B173" s="146" t="s">
        <v>322</v>
      </c>
      <c r="C173" s="146" t="s">
        <v>91</v>
      </c>
      <c r="D173" s="147">
        <v>22200</v>
      </c>
      <c r="E173" s="148" t="s">
        <v>16</v>
      </c>
      <c r="F173" s="63" t="str">
        <f>IF(E173="","",_xlfn.CONCAT(E173,_xlfn.XLOOKUP(D173,$J$9:$J$23,$I$9:$I$23,"ERROR",1,-1)))</f>
        <v>FV60</v>
      </c>
      <c r="G173" s="17" t="str">
        <f>_xlfn.CONCAT(A173," ",B173)</f>
        <v>Lindsay Buck</v>
      </c>
    </row>
    <row r="174" spans="1:7" x14ac:dyDescent="0.45">
      <c r="A174" s="146" t="s">
        <v>93</v>
      </c>
      <c r="B174" s="146" t="s">
        <v>323</v>
      </c>
      <c r="C174" s="146" t="s">
        <v>28</v>
      </c>
      <c r="D174" s="147">
        <v>29311</v>
      </c>
      <c r="E174" s="148" t="s">
        <v>9</v>
      </c>
      <c r="F174" s="63" t="str">
        <f>IF(E174="","",_xlfn.CONCAT(E174,_xlfn.XLOOKUP(D174,$J$9:$J$23,$I$9:$I$23,"ERROR",1,-1)))</f>
        <v>MV40</v>
      </c>
      <c r="G174" s="17" t="str">
        <f>_xlfn.CONCAT(A174," ",B174)</f>
        <v>James Buckingham</v>
      </c>
    </row>
    <row r="175" spans="1:7" x14ac:dyDescent="0.45">
      <c r="A175" s="149" t="s">
        <v>324</v>
      </c>
      <c r="B175" s="149" t="s">
        <v>325</v>
      </c>
      <c r="C175" s="149" t="s">
        <v>326</v>
      </c>
      <c r="D175" s="150">
        <v>20760</v>
      </c>
      <c r="E175" s="151" t="s">
        <v>9</v>
      </c>
      <c r="F175" s="63" t="str">
        <f>IF(E175="","",_xlfn.CONCAT(E175,_xlfn.XLOOKUP(D175,$J$9:$J$23,$I$9:$I$23,"ERROR",1,-1)))</f>
        <v>MV60</v>
      </c>
      <c r="G175" s="17" t="str">
        <f>_xlfn.CONCAT(A175," ",B175)</f>
        <v>Donald Buffham</v>
      </c>
    </row>
    <row r="176" spans="1:7" x14ac:dyDescent="0.45">
      <c r="A176" s="146" t="s">
        <v>327</v>
      </c>
      <c r="B176" s="146" t="s">
        <v>328</v>
      </c>
      <c r="C176" s="146" t="s">
        <v>329</v>
      </c>
      <c r="D176" s="147">
        <v>22647</v>
      </c>
      <c r="E176" s="148" t="s">
        <v>9</v>
      </c>
      <c r="F176" s="63" t="str">
        <f>IF(E176="","",_xlfn.CONCAT(E176,_xlfn.XLOOKUP(D176,$J$9:$J$23,$I$9:$I$23,"ERROR",1,-1)))</f>
        <v>MV60</v>
      </c>
      <c r="G176" s="17" t="str">
        <f>_xlfn.CONCAT(A176," ",B176)</f>
        <v>Babs Bukunola</v>
      </c>
    </row>
    <row r="177" spans="1:7" x14ac:dyDescent="0.45">
      <c r="A177" s="152" t="s">
        <v>330</v>
      </c>
      <c r="B177" s="152" t="s">
        <v>331</v>
      </c>
      <c r="C177" s="152" t="s">
        <v>112</v>
      </c>
      <c r="D177" s="147">
        <v>34501</v>
      </c>
      <c r="E177" s="148" t="s">
        <v>9</v>
      </c>
      <c r="F177" s="63" t="str">
        <f>IF(E177="","",_xlfn.CONCAT(E177,_xlfn.XLOOKUP(D177,$J$9:$J$23,$I$9:$I$23,"ERROR",1,-1)))</f>
        <v>MSEN</v>
      </c>
      <c r="G177" s="17" t="str">
        <f>_xlfn.CONCAT(A177," ",B177)</f>
        <v>Joseph Bull</v>
      </c>
    </row>
    <row r="178" spans="1:7" x14ac:dyDescent="0.45">
      <c r="A178" s="146" t="s">
        <v>332</v>
      </c>
      <c r="B178" s="146" t="s">
        <v>331</v>
      </c>
      <c r="C178" s="146" t="s">
        <v>24</v>
      </c>
      <c r="D178" s="150">
        <v>31854</v>
      </c>
      <c r="E178" s="148" t="s">
        <v>9</v>
      </c>
      <c r="F178" s="63" t="str">
        <f>IF(E178="","",_xlfn.CONCAT(E178,_xlfn.XLOOKUP(D178,$J$9:$J$23,$I$9:$I$23,"ERROR",1,-1)))</f>
        <v>MSEN</v>
      </c>
      <c r="G178" s="17" t="str">
        <f>_xlfn.CONCAT(A178," ",B178)</f>
        <v>Ryan Bull</v>
      </c>
    </row>
    <row r="179" spans="1:7" x14ac:dyDescent="0.45">
      <c r="A179" s="146" t="s">
        <v>231</v>
      </c>
      <c r="B179" s="146" t="s">
        <v>333</v>
      </c>
      <c r="C179" s="146" t="s">
        <v>91</v>
      </c>
      <c r="D179" s="147">
        <v>25967</v>
      </c>
      <c r="E179" s="148" t="s">
        <v>9</v>
      </c>
      <c r="F179" s="63" t="str">
        <f>IF(E179="","",_xlfn.CONCAT(E179,_xlfn.XLOOKUP(D179,$J$9:$J$23,$I$9:$I$23,"ERROR",1,-1)))</f>
        <v>MV50</v>
      </c>
      <c r="G179" s="17" t="str">
        <f>_xlfn.CONCAT(A179," ",B179)</f>
        <v>Mark Bullock</v>
      </c>
    </row>
    <row r="180" spans="1:7" x14ac:dyDescent="0.45">
      <c r="A180" s="146" t="s">
        <v>334</v>
      </c>
      <c r="B180" s="146" t="s">
        <v>335</v>
      </c>
      <c r="D180" s="150">
        <v>42056</v>
      </c>
      <c r="E180" s="151" t="s">
        <v>9</v>
      </c>
      <c r="F180" s="63" t="str">
        <f>IF(E180="","",_xlfn.CONCAT(E180,_xlfn.XLOOKUP(D180,$J$9:$J$23,$I$9:$I$23,"ERROR",1,-1)))</f>
        <v>MU11</v>
      </c>
      <c r="G180" s="17" t="str">
        <f>_xlfn.CONCAT(A180," ",B180)</f>
        <v>Dylan Bunting</v>
      </c>
    </row>
    <row r="181" spans="1:7" x14ac:dyDescent="0.45">
      <c r="A181" s="146" t="s">
        <v>336</v>
      </c>
      <c r="B181" s="146" t="s">
        <v>337</v>
      </c>
      <c r="C181" s="146" t="s">
        <v>142</v>
      </c>
      <c r="D181" s="147">
        <v>32826</v>
      </c>
      <c r="E181" s="148" t="s">
        <v>9</v>
      </c>
      <c r="F181" s="63" t="str">
        <f>IF(E181="","",_xlfn.CONCAT(E181,_xlfn.XLOOKUP(D181,$J$9:$J$23,$I$9:$I$23,"ERROR",1,-1)))</f>
        <v>MSEN</v>
      </c>
      <c r="G181" s="17" t="str">
        <f>_xlfn.CONCAT(A181," ",B181)</f>
        <v>Adam Burnett</v>
      </c>
    </row>
    <row r="182" spans="1:7" x14ac:dyDescent="0.45">
      <c r="A182" s="146" t="s">
        <v>338</v>
      </c>
      <c r="B182" s="146" t="s">
        <v>339</v>
      </c>
      <c r="C182" s="146" t="s">
        <v>28</v>
      </c>
      <c r="D182" s="150">
        <v>36698</v>
      </c>
      <c r="E182" s="151" t="s">
        <v>9</v>
      </c>
      <c r="F182" s="63" t="str">
        <f>IF(E182="","",_xlfn.CONCAT(E182,_xlfn.XLOOKUP(D182,$J$9:$J$23,$I$9:$I$23,"ERROR",1,-1)))</f>
        <v>MSEN</v>
      </c>
      <c r="G182" s="17" t="str">
        <f>_xlfn.CONCAT(A182," ",B182)</f>
        <v>Scott Burns</v>
      </c>
    </row>
    <row r="183" spans="1:7" x14ac:dyDescent="0.45">
      <c r="A183" s="149" t="s">
        <v>340</v>
      </c>
      <c r="B183" s="149" t="s">
        <v>339</v>
      </c>
      <c r="C183" s="149" t="s">
        <v>230</v>
      </c>
      <c r="D183" s="150">
        <v>23193</v>
      </c>
      <c r="E183" s="151" t="s">
        <v>16</v>
      </c>
      <c r="F183" s="63" t="str">
        <f>IF(E183="","",_xlfn.CONCAT(E183,_xlfn.XLOOKUP(D183,$J$9:$J$23,$I$9:$I$23,"ERROR",1,-1)))</f>
        <v>FV60</v>
      </c>
      <c r="G183" s="17" t="str">
        <f>_xlfn.CONCAT(A183," ",B183)</f>
        <v>Angela Burns</v>
      </c>
    </row>
    <row r="184" spans="1:7" x14ac:dyDescent="0.45">
      <c r="A184" s="149" t="s">
        <v>341</v>
      </c>
      <c r="B184" s="149" t="s">
        <v>342</v>
      </c>
      <c r="C184" s="149" t="s">
        <v>28</v>
      </c>
      <c r="D184" s="150">
        <v>25424</v>
      </c>
      <c r="E184" s="151" t="s">
        <v>9</v>
      </c>
      <c r="F184" s="63" t="str">
        <f>IF(E184="","",_xlfn.CONCAT(E184,_xlfn.XLOOKUP(D184,$J$9:$J$23,$I$9:$I$23,"ERROR",1,-1)))</f>
        <v>MV50</v>
      </c>
      <c r="G184" s="17" t="str">
        <f>_xlfn.CONCAT(A184," ",B184)</f>
        <v>Tim Butcher</v>
      </c>
    </row>
    <row r="185" spans="1:7" x14ac:dyDescent="0.45">
      <c r="A185" s="152" t="s">
        <v>72</v>
      </c>
      <c r="B185" s="152" t="s">
        <v>342</v>
      </c>
      <c r="C185" s="152" t="s">
        <v>24</v>
      </c>
      <c r="D185" s="153">
        <v>23868</v>
      </c>
      <c r="E185" s="154" t="s">
        <v>9</v>
      </c>
      <c r="F185" s="63" t="str">
        <f>IF(E185="","",_xlfn.CONCAT(E185,_xlfn.XLOOKUP(D185,$J$9:$J$23,$I$9:$I$23,"ERROR",1,-1)))</f>
        <v>MV60</v>
      </c>
      <c r="G185" s="17" t="str">
        <f>_xlfn.CONCAT(A185," ",B185)</f>
        <v>Andrew Butcher</v>
      </c>
    </row>
    <row r="186" spans="1:7" x14ac:dyDescent="0.45">
      <c r="A186" s="146" t="s">
        <v>225</v>
      </c>
      <c r="B186" s="146" t="s">
        <v>343</v>
      </c>
      <c r="C186" s="146" t="s">
        <v>24</v>
      </c>
      <c r="D186" s="147">
        <v>28263</v>
      </c>
      <c r="E186" s="148" t="s">
        <v>9</v>
      </c>
      <c r="F186" s="63" t="str">
        <f>IF(E186="","",_xlfn.CONCAT(E186,_xlfn.XLOOKUP(D186,$J$9:$J$23,$I$9:$I$23,"ERROR",1,-1)))</f>
        <v>MV40</v>
      </c>
      <c r="G186" s="17" t="str">
        <f>_xlfn.CONCAT(A186," ",B186)</f>
        <v>Ross Butler</v>
      </c>
    </row>
    <row r="187" spans="1:7" x14ac:dyDescent="0.45">
      <c r="A187" s="146" t="s">
        <v>344</v>
      </c>
      <c r="B187" s="146" t="s">
        <v>343</v>
      </c>
      <c r="C187" s="146" t="s">
        <v>24</v>
      </c>
      <c r="D187" s="147">
        <v>22765</v>
      </c>
      <c r="E187" s="148" t="s">
        <v>16</v>
      </c>
      <c r="F187" s="63" t="str">
        <f>IF(E187="","",_xlfn.CONCAT(E187,_xlfn.XLOOKUP(D187,$J$9:$J$23,$I$9:$I$23,"ERROR",1,-1)))</f>
        <v>FV60</v>
      </c>
      <c r="G187" s="17" t="str">
        <f>_xlfn.CONCAT(A187," ",B187)</f>
        <v>Nicky Butler</v>
      </c>
    </row>
    <row r="188" spans="1:7" x14ac:dyDescent="0.45">
      <c r="A188" s="146" t="s">
        <v>345</v>
      </c>
      <c r="B188" s="146" t="s">
        <v>346</v>
      </c>
      <c r="C188" s="146" t="s">
        <v>127</v>
      </c>
      <c r="D188" s="150">
        <v>21142</v>
      </c>
      <c r="E188" s="148" t="s">
        <v>9</v>
      </c>
      <c r="F188" s="63" t="str">
        <f>IF(E188="","",_xlfn.CONCAT(E188,_xlfn.XLOOKUP(D188,$J$9:$J$23,$I$9:$I$23,"ERROR",1,-1)))</f>
        <v>MV60</v>
      </c>
      <c r="G188" s="17" t="str">
        <f>_xlfn.CONCAT(A188," ",B188)</f>
        <v>Keith Butterworth</v>
      </c>
    </row>
    <row r="189" spans="1:7" x14ac:dyDescent="0.45">
      <c r="A189" s="146" t="s">
        <v>347</v>
      </c>
      <c r="B189" s="146" t="s">
        <v>348</v>
      </c>
      <c r="C189" s="146" t="s">
        <v>24</v>
      </c>
      <c r="D189" s="150">
        <v>43389</v>
      </c>
      <c r="E189" s="151" t="s">
        <v>9</v>
      </c>
      <c r="F189" s="63" t="str">
        <f>IF(E189="","",_xlfn.CONCAT(E189,_xlfn.XLOOKUP(D189,$J$9:$J$23,$I$9:$I$23,"ERROR",1,-1)))</f>
        <v>MU9</v>
      </c>
      <c r="G189" s="17" t="str">
        <f>_xlfn.CONCAT(A189," ",B189)</f>
        <v>Albert Buttinger</v>
      </c>
    </row>
    <row r="190" spans="1:7" x14ac:dyDescent="0.45">
      <c r="A190" s="146" t="s">
        <v>349</v>
      </c>
      <c r="B190" s="146" t="s">
        <v>348</v>
      </c>
      <c r="C190" s="146" t="s">
        <v>24</v>
      </c>
      <c r="D190" s="150">
        <v>42086</v>
      </c>
      <c r="E190" s="151" t="s">
        <v>16</v>
      </c>
      <c r="F190" s="63" t="str">
        <f>IF(E190="","",_xlfn.CONCAT(E190,_xlfn.XLOOKUP(D190,$J$9:$J$23,$I$9:$I$23,"ERROR",1,-1)))</f>
        <v>FU11</v>
      </c>
      <c r="G190" s="17" t="str">
        <f>_xlfn.CONCAT(A190," ",B190)</f>
        <v>Edith Buttinger</v>
      </c>
    </row>
    <row r="191" spans="1:7" x14ac:dyDescent="0.45">
      <c r="A191" s="146" t="s">
        <v>285</v>
      </c>
      <c r="B191" s="146" t="s">
        <v>348</v>
      </c>
      <c r="C191" s="146" t="s">
        <v>24</v>
      </c>
      <c r="D191" s="147">
        <v>28975</v>
      </c>
      <c r="E191" s="148" t="s">
        <v>9</v>
      </c>
      <c r="F191" s="63" t="str">
        <f>IF(E191="","",_xlfn.CONCAT(E191,_xlfn.XLOOKUP(D191,$J$9:$J$23,$I$9:$I$23,"ERROR",1,-1)))</f>
        <v>MV40</v>
      </c>
      <c r="G191" s="17" t="str">
        <f>_xlfn.CONCAT(A191," ",B191)</f>
        <v>Max Buttinger</v>
      </c>
    </row>
    <row r="192" spans="1:7" x14ac:dyDescent="0.45">
      <c r="A192" s="146" t="s">
        <v>350</v>
      </c>
      <c r="B192" s="146" t="s">
        <v>348</v>
      </c>
      <c r="C192" s="146" t="s">
        <v>28</v>
      </c>
      <c r="D192" s="150">
        <v>25902</v>
      </c>
      <c r="E192" s="151" t="s">
        <v>16</v>
      </c>
      <c r="F192" s="63" t="str">
        <f>IF(E192="","",_xlfn.CONCAT(E192,_xlfn.XLOOKUP(D192,$J$9:$J$23,$I$9:$I$23,"ERROR",1,-1)))</f>
        <v>FV50</v>
      </c>
      <c r="G192" s="17" t="str">
        <f>_xlfn.CONCAT(A192," ",B192)</f>
        <v>Amanda Buttinger</v>
      </c>
    </row>
    <row r="193" spans="1:7" x14ac:dyDescent="0.45">
      <c r="A193" s="152" t="s">
        <v>351</v>
      </c>
      <c r="B193" s="152" t="s">
        <v>352</v>
      </c>
      <c r="C193" s="152" t="s">
        <v>28</v>
      </c>
      <c r="D193" s="147">
        <v>31614</v>
      </c>
      <c r="E193" s="148" t="s">
        <v>9</v>
      </c>
      <c r="F193" s="63" t="str">
        <f>IF(E193="","",_xlfn.CONCAT(E193,_xlfn.XLOOKUP(D193,$J$9:$J$23,$I$9:$I$23,"ERROR",1,-1)))</f>
        <v>MSEN</v>
      </c>
      <c r="G193" s="17" t="str">
        <f>_xlfn.CONCAT(A193," ",B193)</f>
        <v>Jonathan Cade</v>
      </c>
    </row>
    <row r="194" spans="1:7" x14ac:dyDescent="0.45">
      <c r="A194" s="146" t="s">
        <v>77</v>
      </c>
      <c r="B194" s="146" t="s">
        <v>353</v>
      </c>
      <c r="C194" s="146" t="s">
        <v>24</v>
      </c>
      <c r="D194" s="147">
        <v>21372</v>
      </c>
      <c r="E194" s="148" t="s">
        <v>9</v>
      </c>
      <c r="F194" s="63" t="str">
        <f>IF(E194="","",_xlfn.CONCAT(E194,_xlfn.XLOOKUP(D194,$J$9:$J$23,$I$9:$I$23,"ERROR",1,-1)))</f>
        <v>MV60</v>
      </c>
      <c r="G194" s="17" t="str">
        <f>_xlfn.CONCAT(A194," ",B194)</f>
        <v>John Cain</v>
      </c>
    </row>
    <row r="195" spans="1:7" x14ac:dyDescent="0.45">
      <c r="A195" s="146" t="s">
        <v>93</v>
      </c>
      <c r="B195" s="146" t="s">
        <v>354</v>
      </c>
      <c r="C195" s="146" t="s">
        <v>37</v>
      </c>
      <c r="D195" s="147">
        <v>31989</v>
      </c>
      <c r="E195" s="148" t="s">
        <v>9</v>
      </c>
      <c r="F195" s="63" t="str">
        <f>IF(E195="","",_xlfn.CONCAT(E195,_xlfn.XLOOKUP(D195,$J$9:$J$23,$I$9:$I$23,"ERROR",1,-1)))</f>
        <v>MSEN</v>
      </c>
      <c r="G195" s="17" t="str">
        <f>_xlfn.CONCAT(A195," ",B195)</f>
        <v>James Callender</v>
      </c>
    </row>
    <row r="196" spans="1:7" x14ac:dyDescent="0.45">
      <c r="A196" s="146" t="s">
        <v>355</v>
      </c>
      <c r="B196" s="146" t="s">
        <v>356</v>
      </c>
      <c r="C196" s="146" t="s">
        <v>357</v>
      </c>
      <c r="D196" s="147">
        <v>23424</v>
      </c>
      <c r="E196" s="148" t="s">
        <v>9</v>
      </c>
      <c r="F196" s="63" t="str">
        <f>IF(E196="","",_xlfn.CONCAT(E196,_xlfn.XLOOKUP(D196,$J$9:$J$23,$I$9:$I$23,"ERROR",1,-1)))</f>
        <v>MV60</v>
      </c>
      <c r="G196" s="17" t="str">
        <f>_xlfn.CONCAT(A196," ",B196)</f>
        <v>Kenneth Cameron</v>
      </c>
    </row>
    <row r="197" spans="1:7" x14ac:dyDescent="0.45">
      <c r="A197" s="146" t="s">
        <v>358</v>
      </c>
      <c r="B197" s="146" t="s">
        <v>359</v>
      </c>
      <c r="C197" s="146" t="s">
        <v>268</v>
      </c>
      <c r="D197" s="147">
        <v>39058</v>
      </c>
      <c r="E197" s="148" t="s">
        <v>9</v>
      </c>
      <c r="F197" s="63" t="str">
        <f>IF(E197="","",_xlfn.CONCAT(E197,_xlfn.XLOOKUP(D197,$J$9:$J$23,$I$9:$I$23,"ERROR",1,-1)))</f>
        <v>MU23</v>
      </c>
      <c r="G197" s="17" t="str">
        <f>_xlfn.CONCAT(A197," ",B197)</f>
        <v>George Campbell</v>
      </c>
    </row>
    <row r="198" spans="1:7" x14ac:dyDescent="0.45">
      <c r="A198" s="149" t="s">
        <v>360</v>
      </c>
      <c r="B198" s="149" t="s">
        <v>359</v>
      </c>
      <c r="C198" s="149" t="s">
        <v>28</v>
      </c>
      <c r="D198" s="150">
        <v>34272</v>
      </c>
      <c r="E198" s="151" t="s">
        <v>9</v>
      </c>
      <c r="F198" s="63" t="str">
        <f>IF(E198="","",_xlfn.CONCAT(E198,_xlfn.XLOOKUP(D198,$J$9:$J$23,$I$9:$I$23,"ERROR",1,-1)))</f>
        <v>MSEN</v>
      </c>
      <c r="G198" s="17" t="str">
        <f>_xlfn.CONCAT(A198," ",B198)</f>
        <v>Rory Campbell</v>
      </c>
    </row>
    <row r="199" spans="1:7" x14ac:dyDescent="0.45">
      <c r="A199" s="146" t="s">
        <v>361</v>
      </c>
      <c r="B199" s="146" t="s">
        <v>359</v>
      </c>
      <c r="C199" s="146" t="s">
        <v>28</v>
      </c>
      <c r="D199" s="147">
        <v>26447</v>
      </c>
      <c r="E199" s="148" t="s">
        <v>9</v>
      </c>
      <c r="F199" s="63" t="str">
        <f>IF(E199="","",_xlfn.CONCAT(E199,_xlfn.XLOOKUP(D199,$J$9:$J$23,$I$9:$I$23,"ERROR",1,-1)))</f>
        <v>MV50</v>
      </c>
      <c r="G199" s="17" t="str">
        <f>_xlfn.CONCAT(A199," ",B199)</f>
        <v>Christopher Campbell</v>
      </c>
    </row>
    <row r="200" spans="1:7" x14ac:dyDescent="0.45">
      <c r="A200" s="146" t="s">
        <v>143</v>
      </c>
      <c r="B200" s="146" t="s">
        <v>359</v>
      </c>
      <c r="C200" s="146" t="s">
        <v>28</v>
      </c>
      <c r="D200" s="147">
        <v>26447</v>
      </c>
      <c r="E200" s="148" t="s">
        <v>9</v>
      </c>
      <c r="F200" s="63" t="str">
        <f>IF(E200="","",_xlfn.CONCAT(E200,_xlfn.XLOOKUP(D200,$J$9:$J$23,$I$9:$I$23,"ERROR",1,-1)))</f>
        <v>MV50</v>
      </c>
      <c r="G200" s="17" t="str">
        <f>_xlfn.CONCAT(A200," ",B200)</f>
        <v>Chris Campbell</v>
      </c>
    </row>
    <row r="201" spans="1:7" x14ac:dyDescent="0.45">
      <c r="A201" s="146" t="s">
        <v>362</v>
      </c>
      <c r="B201" s="146" t="s">
        <v>363</v>
      </c>
      <c r="C201" s="146" t="s">
        <v>364</v>
      </c>
      <c r="D201" s="147">
        <v>20293</v>
      </c>
      <c r="E201" s="148" t="s">
        <v>16</v>
      </c>
      <c r="F201" s="63" t="str">
        <f>IF(E201="","",_xlfn.CONCAT(E201,_xlfn.XLOOKUP(D201,$J$9:$J$23,$I$9:$I$23,"ERROR",1,-1)))</f>
        <v>FV60</v>
      </c>
      <c r="G201" s="17" t="str">
        <f>_xlfn.CONCAT(A201," ",B201)</f>
        <v>Julie Carman</v>
      </c>
    </row>
    <row r="202" spans="1:7" x14ac:dyDescent="0.45">
      <c r="A202" s="146" t="s">
        <v>77</v>
      </c>
      <c r="B202" s="146" t="s">
        <v>363</v>
      </c>
      <c r="C202" s="146" t="s">
        <v>364</v>
      </c>
      <c r="D202" s="147">
        <v>19053</v>
      </c>
      <c r="E202" s="148" t="s">
        <v>9</v>
      </c>
      <c r="F202" s="63" t="str">
        <f>IF(E202="","",_xlfn.CONCAT(E202,_xlfn.XLOOKUP(D202,$J$9:$J$23,$I$9:$I$23,"ERROR",1,-1)))</f>
        <v>MV70</v>
      </c>
      <c r="G202" s="17" t="str">
        <f>_xlfn.CONCAT(A202," ",B202)</f>
        <v>John Carman</v>
      </c>
    </row>
    <row r="203" spans="1:7" x14ac:dyDescent="0.45">
      <c r="A203" s="146" t="s">
        <v>365</v>
      </c>
      <c r="B203" s="146" t="s">
        <v>366</v>
      </c>
      <c r="C203" s="146" t="s">
        <v>43</v>
      </c>
      <c r="D203" s="147">
        <v>28829</v>
      </c>
      <c r="E203" s="148" t="s">
        <v>16</v>
      </c>
      <c r="F203" s="63" t="str">
        <f>IF(E203="","",_xlfn.CONCAT(E203,_xlfn.XLOOKUP(D203,$J$9:$J$23,$I$9:$I$23,"ERROR",1,-1)))</f>
        <v>FV40</v>
      </c>
      <c r="G203" s="17" t="str">
        <f>_xlfn.CONCAT(A203," ",B203)</f>
        <v>Nicola Carruthers</v>
      </c>
    </row>
    <row r="204" spans="1:7" x14ac:dyDescent="0.45">
      <c r="A204" s="149" t="s">
        <v>171</v>
      </c>
      <c r="B204" s="149" t="s">
        <v>367</v>
      </c>
      <c r="C204" s="149" t="s">
        <v>135</v>
      </c>
      <c r="D204" s="150">
        <v>36343</v>
      </c>
      <c r="E204" s="151" t="s">
        <v>9</v>
      </c>
      <c r="F204" s="63" t="str">
        <f>IF(E204="","",_xlfn.CONCAT(E204,_xlfn.XLOOKUP(D204,$J$9:$J$23,$I$9:$I$23,"ERROR",1,-1)))</f>
        <v>MSEN</v>
      </c>
      <c r="G204" s="17" t="str">
        <f>_xlfn.CONCAT(A204," ",B204)</f>
        <v>Will Carter</v>
      </c>
    </row>
    <row r="205" spans="1:7" x14ac:dyDescent="0.45">
      <c r="A205" s="149" t="s">
        <v>196</v>
      </c>
      <c r="B205" s="149" t="s">
        <v>367</v>
      </c>
      <c r="C205" s="149" t="s">
        <v>368</v>
      </c>
      <c r="D205" s="150">
        <v>36343</v>
      </c>
      <c r="E205" s="151" t="s">
        <v>9</v>
      </c>
      <c r="F205" s="63" t="str">
        <f>IF(E205="","",_xlfn.CONCAT(E205,_xlfn.XLOOKUP(D205,$J$9:$J$23,$I$9:$I$23,"ERROR",1,-1)))</f>
        <v>MSEN</v>
      </c>
      <c r="G205" s="17" t="str">
        <f>_xlfn.CONCAT(A205," ",B205)</f>
        <v>Tom Carter</v>
      </c>
    </row>
    <row r="206" spans="1:7" x14ac:dyDescent="0.45">
      <c r="A206" s="163" t="s">
        <v>1490</v>
      </c>
      <c r="B206" s="163" t="s">
        <v>367</v>
      </c>
      <c r="C206" s="163" t="s">
        <v>15</v>
      </c>
      <c r="D206" s="150">
        <v>32112</v>
      </c>
      <c r="E206" s="151" t="s">
        <v>9</v>
      </c>
      <c r="F206" s="63" t="str">
        <f>IF(E206="","",_xlfn.CONCAT(E206,_xlfn.XLOOKUP(D206,$J$9:$J$23,$I$9:$I$23,"ERROR",1,-1)))</f>
        <v>MSEN</v>
      </c>
      <c r="G206" s="17" t="str">
        <f>_xlfn.CONCAT(A206," ",B206)</f>
        <v>Robb Carter</v>
      </c>
    </row>
    <row r="207" spans="1:7" x14ac:dyDescent="0.45">
      <c r="A207" s="146" t="s">
        <v>369</v>
      </c>
      <c r="B207" s="146" t="s">
        <v>370</v>
      </c>
      <c r="C207" s="146" t="s">
        <v>43</v>
      </c>
      <c r="D207" s="147">
        <v>29333</v>
      </c>
      <c r="E207" s="148" t="s">
        <v>16</v>
      </c>
      <c r="F207" s="63" t="str">
        <f>IF(E207="","",_xlfn.CONCAT(E207,_xlfn.XLOOKUP(D207,$J$9:$J$23,$I$9:$I$23,"ERROR",1,-1)))</f>
        <v>FV40</v>
      </c>
      <c r="G207" s="17" t="str">
        <f>_xlfn.CONCAT(A207," ",B207)</f>
        <v>Jo Cartmell</v>
      </c>
    </row>
    <row r="208" spans="1:7" x14ac:dyDescent="0.45">
      <c r="A208" s="149" t="s">
        <v>371</v>
      </c>
      <c r="B208" s="149" t="s">
        <v>372</v>
      </c>
      <c r="C208" s="149" t="s">
        <v>230</v>
      </c>
      <c r="D208" s="150">
        <v>35495</v>
      </c>
      <c r="E208" s="151" t="s">
        <v>16</v>
      </c>
      <c r="F208" s="63" t="str">
        <f>IF(E208="","",_xlfn.CONCAT(E208,_xlfn.XLOOKUP(D208,$J$9:$J$23,$I$9:$I$23,"ERROR",1,-1)))</f>
        <v>FSEN</v>
      </c>
      <c r="G208" s="17" t="str">
        <f>_xlfn.CONCAT(A208," ",B208)</f>
        <v>Charlotte Carton</v>
      </c>
    </row>
    <row r="209" spans="1:7" x14ac:dyDescent="0.45">
      <c r="A209" s="146" t="s">
        <v>373</v>
      </c>
      <c r="B209" s="146" t="s">
        <v>374</v>
      </c>
      <c r="C209" s="146" t="s">
        <v>222</v>
      </c>
      <c r="D209" s="147">
        <v>33535</v>
      </c>
      <c r="E209" s="148" t="s">
        <v>9</v>
      </c>
      <c r="F209" s="63" t="str">
        <f>IF(E209="","",_xlfn.CONCAT(E209,_xlfn.XLOOKUP(D209,$J$9:$J$23,$I$9:$I$23,"ERROR",1,-1)))</f>
        <v>MSEN</v>
      </c>
      <c r="G209" s="17" t="str">
        <f>_xlfn.CONCAT(A209," ",B209)</f>
        <v>Billy Cartwright</v>
      </c>
    </row>
    <row r="210" spans="1:7" x14ac:dyDescent="0.45">
      <c r="A210" s="146" t="s">
        <v>375</v>
      </c>
      <c r="B210" s="146" t="s">
        <v>376</v>
      </c>
      <c r="C210" s="146" t="s">
        <v>139</v>
      </c>
      <c r="D210" s="147">
        <v>38828</v>
      </c>
      <c r="E210" s="148" t="s">
        <v>16</v>
      </c>
      <c r="F210" s="63" t="str">
        <f>IF(E210="","",_xlfn.CONCAT(E210,_xlfn.XLOOKUP(D210,$J$9:$J$23,$I$9:$I$23,"ERROR",1,-1)))</f>
        <v>FU23</v>
      </c>
      <c r="G210" s="17" t="str">
        <f>_xlfn.CONCAT(A210," ",B210)</f>
        <v>Abigail Cass</v>
      </c>
    </row>
    <row r="211" spans="1:7" x14ac:dyDescent="0.45">
      <c r="A211" s="146" t="s">
        <v>377</v>
      </c>
      <c r="B211" s="146" t="s">
        <v>376</v>
      </c>
      <c r="C211" s="146" t="s">
        <v>15</v>
      </c>
      <c r="D211" s="147">
        <v>28841</v>
      </c>
      <c r="E211" s="148" t="s">
        <v>16</v>
      </c>
      <c r="F211" s="63" t="str">
        <f>IF(E211="","",_xlfn.CONCAT(E211,_xlfn.XLOOKUP(D211,$J$9:$J$23,$I$9:$I$23,"ERROR",1,-1)))</f>
        <v>FV40</v>
      </c>
      <c r="G211" s="17" t="str">
        <f>_xlfn.CONCAT(A211," ",B211)</f>
        <v>Tamsin Cass</v>
      </c>
    </row>
    <row r="212" spans="1:7" x14ac:dyDescent="0.45">
      <c r="A212" s="146" t="s">
        <v>116</v>
      </c>
      <c r="B212" s="146" t="s">
        <v>378</v>
      </c>
      <c r="C212" s="146" t="s">
        <v>28</v>
      </c>
      <c r="D212" s="147">
        <v>38164</v>
      </c>
      <c r="E212" s="148" t="s">
        <v>9</v>
      </c>
      <c r="F212" s="63" t="str">
        <f>IF(E212="","",_xlfn.CONCAT(E212,_xlfn.XLOOKUP(D212,$J$9:$J$23,$I$9:$I$23,"ERROR",1,-1)))</f>
        <v>MU23</v>
      </c>
      <c r="G212" s="17" t="str">
        <f>_xlfn.CONCAT(A212," ",B212)</f>
        <v>Daniel Casson</v>
      </c>
    </row>
    <row r="213" spans="1:7" x14ac:dyDescent="0.45">
      <c r="A213" s="163" t="s">
        <v>596</v>
      </c>
      <c r="B213" s="163" t="s">
        <v>378</v>
      </c>
      <c r="C213" s="163" t="s">
        <v>758</v>
      </c>
      <c r="D213" s="150">
        <v>34373</v>
      </c>
      <c r="E213" s="151" t="s">
        <v>9</v>
      </c>
      <c r="F213" s="63" t="str">
        <f>IF(E213="","",_xlfn.CONCAT(E213,_xlfn.XLOOKUP(D213,$J$9:$J$23,$I$9:$I$23,"ERROR",1,-1)))</f>
        <v>MSEN</v>
      </c>
      <c r="G213" s="17" t="str">
        <f>_xlfn.CONCAT(A213," ",B213)</f>
        <v>Calum Casson</v>
      </c>
    </row>
    <row r="214" spans="1:7" x14ac:dyDescent="0.45">
      <c r="A214" s="146" t="s">
        <v>379</v>
      </c>
      <c r="B214" s="146" t="s">
        <v>380</v>
      </c>
      <c r="C214" s="146" t="s">
        <v>8</v>
      </c>
      <c r="D214" s="147">
        <v>35459</v>
      </c>
      <c r="E214" s="148" t="s">
        <v>9</v>
      </c>
      <c r="F214" s="63" t="str">
        <f>IF(E214="","",_xlfn.CONCAT(E214,_xlfn.XLOOKUP(D214,$J$9:$J$23,$I$9:$I$23,"ERROR",1,-1)))</f>
        <v>MSEN</v>
      </c>
      <c r="G214" s="17" t="str">
        <f>_xlfn.CONCAT(A214," ",B214)</f>
        <v>Gareth Cavanagh</v>
      </c>
    </row>
    <row r="215" spans="1:7" x14ac:dyDescent="0.45">
      <c r="A215" s="146" t="s">
        <v>111</v>
      </c>
      <c r="B215" s="146" t="s">
        <v>380</v>
      </c>
      <c r="C215" s="146" t="s">
        <v>8</v>
      </c>
      <c r="D215" s="147">
        <v>23784</v>
      </c>
      <c r="E215" s="148" t="s">
        <v>9</v>
      </c>
      <c r="F215" s="63" t="str">
        <f>IF(E215="","",_xlfn.CONCAT(E215,_xlfn.XLOOKUP(D215,$J$9:$J$23,$I$9:$I$23,"ERROR",1,-1)))</f>
        <v>MV60</v>
      </c>
      <c r="G215" s="17" t="str">
        <f>_xlfn.CONCAT(A215," ",B215)</f>
        <v>Shaun Cavanagh</v>
      </c>
    </row>
    <row r="216" spans="1:7" x14ac:dyDescent="0.45">
      <c r="A216" s="149" t="s">
        <v>381</v>
      </c>
      <c r="B216" s="149" t="s">
        <v>382</v>
      </c>
      <c r="D216" s="150">
        <v>42686</v>
      </c>
      <c r="E216" s="151" t="s">
        <v>9</v>
      </c>
      <c r="F216" s="63" t="str">
        <f>IF(E216="","",_xlfn.CONCAT(E216,_xlfn.XLOOKUP(D216,$J$9:$J$23,$I$9:$I$23,"ERROR",1,-1)))</f>
        <v>MU11</v>
      </c>
      <c r="G216" s="17" t="str">
        <f>_xlfn.CONCAT(A216," ",B216)</f>
        <v>Ted Chadwick</v>
      </c>
    </row>
    <row r="217" spans="1:7" x14ac:dyDescent="0.45">
      <c r="A217" s="149" t="s">
        <v>104</v>
      </c>
      <c r="B217" s="149" t="s">
        <v>382</v>
      </c>
      <c r="D217" s="150">
        <v>41805</v>
      </c>
      <c r="E217" s="151" t="s">
        <v>9</v>
      </c>
      <c r="F217" s="63" t="str">
        <f>IF(E217="","",_xlfn.CONCAT(E217,_xlfn.XLOOKUP(D217,$J$9:$J$23,$I$9:$I$23,"ERROR",1,-1)))</f>
        <v>MU13</v>
      </c>
      <c r="G217" s="17" t="str">
        <f>_xlfn.CONCAT(A217," ",B217)</f>
        <v>William Chadwick</v>
      </c>
    </row>
    <row r="218" spans="1:7" x14ac:dyDescent="0.45">
      <c r="A218" s="149" t="s">
        <v>383</v>
      </c>
      <c r="B218" s="149" t="s">
        <v>382</v>
      </c>
      <c r="C218" s="149" t="s">
        <v>28</v>
      </c>
      <c r="D218" s="150">
        <v>31430</v>
      </c>
      <c r="E218" s="151" t="s">
        <v>9</v>
      </c>
      <c r="F218" s="63" t="str">
        <f>IF(E218="","",_xlfn.CONCAT(E218,_xlfn.XLOOKUP(D218,$J$9:$J$23,$I$9:$I$23,"ERROR",1,-1)))</f>
        <v>MSEN</v>
      </c>
      <c r="G218" s="17" t="str">
        <f>_xlfn.CONCAT(A218," ",B218)</f>
        <v>Graham Chadwick</v>
      </c>
    </row>
    <row r="219" spans="1:7" x14ac:dyDescent="0.45">
      <c r="A219" s="146" t="s">
        <v>210</v>
      </c>
      <c r="B219" s="146" t="s">
        <v>384</v>
      </c>
      <c r="C219" s="146" t="s">
        <v>28</v>
      </c>
      <c r="D219" s="150">
        <v>31501</v>
      </c>
      <c r="E219" s="148" t="s">
        <v>9</v>
      </c>
      <c r="F219" s="63" t="str">
        <f>IF(E219="","",_xlfn.CONCAT(E219,_xlfn.XLOOKUP(D219,$J$9:$J$23,$I$9:$I$23,"ERROR",1,-1)))</f>
        <v>MSEN</v>
      </c>
      <c r="G219" s="17" t="str">
        <f>_xlfn.CONCAT(A219," ",B219)</f>
        <v>Jamie Chaplin-Brice</v>
      </c>
    </row>
    <row r="220" spans="1:7" x14ac:dyDescent="0.45">
      <c r="A220" s="146" t="s">
        <v>93</v>
      </c>
      <c r="B220" s="146" t="s">
        <v>385</v>
      </c>
      <c r="C220" s="146" t="s">
        <v>79</v>
      </c>
      <c r="D220" s="147">
        <v>31036</v>
      </c>
      <c r="E220" s="148" t="s">
        <v>9</v>
      </c>
      <c r="F220" s="63" t="str">
        <f>IF(E220="","",_xlfn.CONCAT(E220,_xlfn.XLOOKUP(D220,$J$9:$J$23,$I$9:$I$23,"ERROR",1,-1)))</f>
        <v>MV40</v>
      </c>
      <c r="G220" s="17" t="str">
        <f>_xlfn.CONCAT(A220," ",B220)</f>
        <v>James Chapman</v>
      </c>
    </row>
    <row r="221" spans="1:7" x14ac:dyDescent="0.45">
      <c r="A221" s="163" t="s">
        <v>583</v>
      </c>
      <c r="B221" s="163" t="s">
        <v>1375</v>
      </c>
      <c r="C221" s="163" t="s">
        <v>91</v>
      </c>
      <c r="D221" s="150">
        <v>25335</v>
      </c>
      <c r="E221" s="151" t="s">
        <v>16</v>
      </c>
      <c r="F221" s="63" t="str">
        <f>IF(E221="","",_xlfn.CONCAT(E221,_xlfn.XLOOKUP(D221,$J$9:$J$23,$I$9:$I$23,"ERROR",1,-1)))</f>
        <v>FV50</v>
      </c>
      <c r="G221" s="17" t="str">
        <f>_xlfn.CONCAT(A221," ",B221)</f>
        <v>Kate Charles</v>
      </c>
    </row>
    <row r="222" spans="1:7" x14ac:dyDescent="0.45">
      <c r="A222" s="146" t="s">
        <v>188</v>
      </c>
      <c r="B222" s="146" t="s">
        <v>386</v>
      </c>
      <c r="C222" s="146" t="s">
        <v>24</v>
      </c>
      <c r="D222" s="147">
        <v>27541</v>
      </c>
      <c r="E222" s="148" t="s">
        <v>16</v>
      </c>
      <c r="F222" s="63" t="str">
        <f>IF(E222="","",_xlfn.CONCAT(E222,_xlfn.XLOOKUP(D222,$J$9:$J$23,$I$9:$I$23,"ERROR",1,-1)))</f>
        <v>FV40</v>
      </c>
      <c r="G222" s="17" t="str">
        <f>_xlfn.CONCAT(A222," ",B222)</f>
        <v>Debbie Charlton</v>
      </c>
    </row>
    <row r="223" spans="1:7" x14ac:dyDescent="0.45">
      <c r="A223" s="146" t="s">
        <v>387</v>
      </c>
      <c r="B223" s="146" t="s">
        <v>388</v>
      </c>
      <c r="C223" s="146" t="s">
        <v>91</v>
      </c>
      <c r="D223" s="150">
        <v>25492</v>
      </c>
      <c r="E223" s="148" t="s">
        <v>16</v>
      </c>
      <c r="F223" s="63" t="str">
        <f>IF(E223="","",_xlfn.CONCAT(E223,_xlfn.XLOOKUP(D223,$J$9:$J$23,$I$9:$I$23,"ERROR",1,-1)))</f>
        <v>FV50</v>
      </c>
      <c r="G223" s="17" t="str">
        <f>_xlfn.CONCAT(A223," ",B223)</f>
        <v>Jennie Chatterley</v>
      </c>
    </row>
    <row r="224" spans="1:7" x14ac:dyDescent="0.45">
      <c r="A224" s="146" t="s">
        <v>71</v>
      </c>
      <c r="B224" s="146" t="s">
        <v>389</v>
      </c>
      <c r="C224" s="146" t="s">
        <v>15</v>
      </c>
      <c r="D224" s="150">
        <v>22997</v>
      </c>
      <c r="E224" s="148" t="s">
        <v>16</v>
      </c>
      <c r="F224" s="63" t="str">
        <f>IF(E224="","",_xlfn.CONCAT(E224,_xlfn.XLOOKUP(D224,$J$9:$J$23,$I$9:$I$23,"ERROR",1,-1)))</f>
        <v>FV60</v>
      </c>
      <c r="G224" s="17" t="str">
        <f>_xlfn.CONCAT(A224," ",B224)</f>
        <v>Sarah Chaudhri</v>
      </c>
    </row>
    <row r="225" spans="1:7" x14ac:dyDescent="0.45">
      <c r="A225" s="149" t="s">
        <v>390</v>
      </c>
      <c r="B225" s="149" t="s">
        <v>391</v>
      </c>
      <c r="C225" s="149" t="s">
        <v>24</v>
      </c>
      <c r="D225" s="150">
        <v>41539</v>
      </c>
      <c r="E225" s="151" t="s">
        <v>16</v>
      </c>
      <c r="F225" s="63" t="str">
        <f>IF(E225="","",_xlfn.CONCAT(E225,_xlfn.XLOOKUP(D225,$J$9:$J$23,$I$9:$I$23,"ERROR",1,-1)))</f>
        <v>FU13</v>
      </c>
      <c r="G225" s="17" t="str">
        <f>_xlfn.CONCAT(A225," ",B225)</f>
        <v>Alice Christmas</v>
      </c>
    </row>
    <row r="226" spans="1:7" x14ac:dyDescent="0.45">
      <c r="A226" s="149" t="s">
        <v>392</v>
      </c>
      <c r="B226" s="149" t="s">
        <v>391</v>
      </c>
      <c r="C226" s="149" t="s">
        <v>24</v>
      </c>
      <c r="D226" s="150">
        <v>29322</v>
      </c>
      <c r="E226" s="151" t="s">
        <v>16</v>
      </c>
      <c r="F226" s="63" t="str">
        <f>IF(E226="","",_xlfn.CONCAT(E226,_xlfn.XLOOKUP(D226,$J$9:$J$23,$I$9:$I$23,"ERROR",1,-1)))</f>
        <v>FV40</v>
      </c>
      <c r="G226" s="17" t="str">
        <f>_xlfn.CONCAT(A226," ",B226)</f>
        <v>Emily Christmas</v>
      </c>
    </row>
    <row r="227" spans="1:7" x14ac:dyDescent="0.45">
      <c r="A227" s="149" t="s">
        <v>393</v>
      </c>
      <c r="B227" s="149" t="s">
        <v>394</v>
      </c>
      <c r="C227" s="149" t="s">
        <v>28</v>
      </c>
      <c r="D227" s="150">
        <v>20742</v>
      </c>
      <c r="E227" s="151" t="s">
        <v>9</v>
      </c>
      <c r="F227" s="63" t="str">
        <f>IF(E227="","",_xlfn.CONCAT(E227,_xlfn.XLOOKUP(D227,$J$9:$J$23,$I$9:$I$23,"ERROR",1,-1)))</f>
        <v>MV60</v>
      </c>
      <c r="G227" s="17" t="str">
        <f>_xlfn.CONCAT(A227," ",B227)</f>
        <v>Jim Clapp</v>
      </c>
    </row>
    <row r="228" spans="1:7" x14ac:dyDescent="0.45">
      <c r="A228" s="146" t="s">
        <v>395</v>
      </c>
      <c r="B228" s="146" t="s">
        <v>396</v>
      </c>
      <c r="C228" s="146" t="s">
        <v>43</v>
      </c>
      <c r="D228" s="147">
        <v>34691</v>
      </c>
      <c r="E228" s="148" t="s">
        <v>9</v>
      </c>
      <c r="F228" s="63" t="str">
        <f>IF(E228="","",_xlfn.CONCAT(E228,_xlfn.XLOOKUP(D228,$J$9:$J$23,$I$9:$I$23,"ERROR",1,-1)))</f>
        <v>MSEN</v>
      </c>
      <c r="G228" s="17" t="str">
        <f>_xlfn.CONCAT(A228," ",B228)</f>
        <v>Jake Clark</v>
      </c>
    </row>
    <row r="229" spans="1:7" x14ac:dyDescent="0.45">
      <c r="A229" s="149" t="s">
        <v>61</v>
      </c>
      <c r="B229" s="149" t="s">
        <v>397</v>
      </c>
      <c r="C229" s="149" t="s">
        <v>8</v>
      </c>
      <c r="D229" s="150">
        <v>30337</v>
      </c>
      <c r="E229" s="151" t="s">
        <v>9</v>
      </c>
      <c r="F229" s="63" t="str">
        <f>IF(E229="","",_xlfn.CONCAT(E229,_xlfn.XLOOKUP(D229,$J$9:$J$23,$I$9:$I$23,"ERROR",1,-1)))</f>
        <v>MV40</v>
      </c>
      <c r="G229" s="17" t="str">
        <f>_xlfn.CONCAT(A229," ",B229)</f>
        <v>David clark</v>
      </c>
    </row>
    <row r="230" spans="1:7" x14ac:dyDescent="0.45">
      <c r="A230" s="146" t="s">
        <v>398</v>
      </c>
      <c r="B230" s="146" t="s">
        <v>399</v>
      </c>
      <c r="C230" s="146" t="s">
        <v>28</v>
      </c>
      <c r="D230" s="147">
        <v>29238</v>
      </c>
      <c r="E230" s="148" t="s">
        <v>9</v>
      </c>
      <c r="F230" s="63" t="str">
        <f>IF(E230="","",_xlfn.CONCAT(E230,_xlfn.XLOOKUP(D230,$J$9:$J$23,$I$9:$I$23,"ERROR",1,-1)))</f>
        <v>MV40</v>
      </c>
      <c r="G230" s="17" t="str">
        <f>_xlfn.CONCAT(A230," ",B230)</f>
        <v>Geoff Clarke</v>
      </c>
    </row>
    <row r="231" spans="1:7" x14ac:dyDescent="0.45">
      <c r="A231" s="146" t="s">
        <v>279</v>
      </c>
      <c r="B231" s="146" t="s">
        <v>400</v>
      </c>
      <c r="C231" s="146" t="s">
        <v>401</v>
      </c>
      <c r="D231" s="147">
        <v>32066</v>
      </c>
      <c r="E231" s="148" t="s">
        <v>16</v>
      </c>
      <c r="F231" s="63" t="str">
        <f>IF(E231="","",_xlfn.CONCAT(E231,_xlfn.XLOOKUP(D231,$J$9:$J$23,$I$9:$I$23,"ERROR",1,-1)))</f>
        <v>FSEN</v>
      </c>
      <c r="G231" s="17" t="str">
        <f>_xlfn.CONCAT(A231," ",B231)</f>
        <v>Lisa Clarkson</v>
      </c>
    </row>
    <row r="232" spans="1:7" x14ac:dyDescent="0.45">
      <c r="A232" s="146" t="s">
        <v>402</v>
      </c>
      <c r="B232" s="146" t="s">
        <v>403</v>
      </c>
      <c r="C232" s="146" t="s">
        <v>119</v>
      </c>
      <c r="D232" s="147">
        <v>24258</v>
      </c>
      <c r="E232" s="148" t="s">
        <v>9</v>
      </c>
      <c r="F232" s="63" t="str">
        <f>IF(E232="","",_xlfn.CONCAT(E232,_xlfn.XLOOKUP(D232,$J$9:$J$23,$I$9:$I$23,"ERROR",1,-1)))</f>
        <v>MV50</v>
      </c>
      <c r="G232" s="17" t="str">
        <f>_xlfn.CONCAT(A232," ",B232)</f>
        <v>Phil Clayton</v>
      </c>
    </row>
    <row r="233" spans="1:7" x14ac:dyDescent="0.45">
      <c r="A233" s="146" t="s">
        <v>404</v>
      </c>
      <c r="B233" s="146" t="s">
        <v>405</v>
      </c>
      <c r="C233" s="146" t="s">
        <v>28</v>
      </c>
      <c r="D233" s="147">
        <v>29626</v>
      </c>
      <c r="E233" s="148" t="s">
        <v>9</v>
      </c>
      <c r="F233" s="63" t="str">
        <f>IF(E233="","",_xlfn.CONCAT(E233,_xlfn.XLOOKUP(D233,$J$9:$J$23,$I$9:$I$23,"ERROR",1,-1)))</f>
        <v>MV40</v>
      </c>
      <c r="G233" s="17" t="str">
        <f>_xlfn.CONCAT(A233," ",B233)</f>
        <v>Michael Cliffe</v>
      </c>
    </row>
    <row r="234" spans="1:7" x14ac:dyDescent="0.45">
      <c r="A234" s="146" t="s">
        <v>118</v>
      </c>
      <c r="B234" s="146" t="s">
        <v>406</v>
      </c>
      <c r="C234" s="146" t="s">
        <v>28</v>
      </c>
      <c r="D234" s="147">
        <v>32605</v>
      </c>
      <c r="E234" s="148" t="s">
        <v>9</v>
      </c>
      <c r="F234" s="63" t="str">
        <f>IF(E234="","",_xlfn.CONCAT(E234,_xlfn.XLOOKUP(D234,$J$9:$J$23,$I$9:$I$23,"ERROR",1,-1)))</f>
        <v>MSEN</v>
      </c>
      <c r="G234" s="17" t="str">
        <f>_xlfn.CONCAT(A234," ",B234)</f>
        <v>Simon Clifford</v>
      </c>
    </row>
    <row r="235" spans="1:7" x14ac:dyDescent="0.45">
      <c r="A235" s="163" t="s">
        <v>156</v>
      </c>
      <c r="B235" s="163" t="s">
        <v>406</v>
      </c>
      <c r="C235" s="163" t="s">
        <v>1495</v>
      </c>
      <c r="D235" s="150">
        <v>27529</v>
      </c>
      <c r="E235" s="151" t="s">
        <v>9</v>
      </c>
      <c r="F235" s="63" t="str">
        <f>IF(E235="","",_xlfn.CONCAT(E235,_xlfn.XLOOKUP(D235,$J$9:$J$23,$I$9:$I$23,"ERROR",1,-1)))</f>
        <v>MV40</v>
      </c>
      <c r="G235" s="17" t="str">
        <f>_xlfn.CONCAT(A235," ",B235)</f>
        <v>Brian Clifford</v>
      </c>
    </row>
    <row r="236" spans="1:7" x14ac:dyDescent="0.45">
      <c r="A236" s="149" t="s">
        <v>72</v>
      </c>
      <c r="B236" s="149" t="s">
        <v>407</v>
      </c>
      <c r="C236" s="149" t="s">
        <v>408</v>
      </c>
      <c r="D236" s="150">
        <v>29411</v>
      </c>
      <c r="E236" s="151" t="s">
        <v>9</v>
      </c>
      <c r="F236" s="63" t="str">
        <f>IF(E236="","",_xlfn.CONCAT(E236,_xlfn.XLOOKUP(D236,$J$9:$J$23,$I$9:$I$23,"ERROR",1,-1)))</f>
        <v>MV40</v>
      </c>
      <c r="G236" s="17" t="str">
        <f>_xlfn.CONCAT(A236," ",B236)</f>
        <v>Andrew Clitheroe</v>
      </c>
    </row>
    <row r="237" spans="1:7" x14ac:dyDescent="0.45">
      <c r="A237" s="149" t="s">
        <v>236</v>
      </c>
      <c r="B237" s="149" t="s">
        <v>409</v>
      </c>
      <c r="C237" s="149" t="s">
        <v>24</v>
      </c>
      <c r="D237" s="150">
        <v>29276</v>
      </c>
      <c r="E237" s="151" t="s">
        <v>16</v>
      </c>
      <c r="F237" s="63" t="str">
        <f>IF(E237="","",_xlfn.CONCAT(E237,_xlfn.XLOOKUP(D237,$J$9:$J$23,$I$9:$I$23,"ERROR",1,-1)))</f>
        <v>FV40</v>
      </c>
      <c r="G237" s="17" t="str">
        <f>_xlfn.CONCAT(A237," ",B237)</f>
        <v>Hannah Cole</v>
      </c>
    </row>
    <row r="238" spans="1:7" x14ac:dyDescent="0.45">
      <c r="A238" s="146" t="s">
        <v>225</v>
      </c>
      <c r="B238" s="146" t="s">
        <v>410</v>
      </c>
      <c r="C238" s="146" t="s">
        <v>91</v>
      </c>
      <c r="D238" s="147">
        <v>34963</v>
      </c>
      <c r="E238" s="148" t="s">
        <v>9</v>
      </c>
      <c r="F238" s="63" t="str">
        <f>IF(E238="","",_xlfn.CONCAT(E238,_xlfn.XLOOKUP(D238,$J$9:$J$23,$I$9:$I$23,"ERROR",1,-1)))</f>
        <v>MSEN</v>
      </c>
      <c r="G238" s="17" t="str">
        <f>_xlfn.CONCAT(A238," ",B238)</f>
        <v>Ross Coles</v>
      </c>
    </row>
    <row r="239" spans="1:7" x14ac:dyDescent="0.45">
      <c r="A239" s="149" t="s">
        <v>336</v>
      </c>
      <c r="B239" s="149" t="s">
        <v>411</v>
      </c>
      <c r="C239" s="149" t="s">
        <v>28</v>
      </c>
      <c r="D239" s="150">
        <v>33689</v>
      </c>
      <c r="E239" s="151" t="s">
        <v>9</v>
      </c>
      <c r="F239" s="63" t="str">
        <f>IF(E239="","",_xlfn.CONCAT(E239,_xlfn.XLOOKUP(D239,$J$9:$J$23,$I$9:$I$23,"ERROR",1,-1)))</f>
        <v>MSEN</v>
      </c>
      <c r="G239" s="17" t="str">
        <f>_xlfn.CONCAT(A239," ",B239)</f>
        <v>Adam Colla</v>
      </c>
    </row>
    <row r="240" spans="1:7" x14ac:dyDescent="0.45">
      <c r="A240" s="146" t="s">
        <v>395</v>
      </c>
      <c r="B240" s="146" t="s">
        <v>412</v>
      </c>
      <c r="C240" s="146" t="s">
        <v>24</v>
      </c>
      <c r="D240" s="147">
        <v>36635</v>
      </c>
      <c r="E240" s="148" t="s">
        <v>9</v>
      </c>
      <c r="F240" s="63" t="str">
        <f>IF(E240="","",_xlfn.CONCAT(E240,_xlfn.XLOOKUP(D240,$J$9:$J$23,$I$9:$I$23,"ERROR",1,-1)))</f>
        <v>MSEN</v>
      </c>
      <c r="G240" s="17" t="str">
        <f>_xlfn.CONCAT(A240," ",B240)</f>
        <v>Jake Collier</v>
      </c>
    </row>
    <row r="241" spans="1:7" x14ac:dyDescent="0.45">
      <c r="A241" s="146" t="s">
        <v>413</v>
      </c>
      <c r="B241" s="146" t="s">
        <v>414</v>
      </c>
      <c r="C241" s="146" t="s">
        <v>205</v>
      </c>
      <c r="D241" s="150">
        <v>31686</v>
      </c>
      <c r="E241" s="148" t="s">
        <v>16</v>
      </c>
      <c r="F241" s="63" t="str">
        <f>IF(E241="","",_xlfn.CONCAT(E241,_xlfn.XLOOKUP(D241,$J$9:$J$23,$I$9:$I$23,"ERROR",1,-1)))</f>
        <v>FSEN</v>
      </c>
      <c r="G241" s="17" t="str">
        <f>_xlfn.CONCAT(A241," ",B241)</f>
        <v>Gemma Colling</v>
      </c>
    </row>
    <row r="242" spans="1:7" x14ac:dyDescent="0.45">
      <c r="A242" s="146" t="s">
        <v>330</v>
      </c>
      <c r="B242" s="146" t="s">
        <v>1462</v>
      </c>
      <c r="C242" s="146" t="s">
        <v>24</v>
      </c>
      <c r="D242" s="150">
        <v>36225</v>
      </c>
      <c r="E242" s="151" t="s">
        <v>9</v>
      </c>
      <c r="F242" s="63" t="str">
        <f>IF(E242="","",_xlfn.CONCAT(E242,_xlfn.XLOOKUP(D242,$J$9:$J$23,$I$9:$I$23,"ERROR",1,-1)))</f>
        <v>MSEN</v>
      </c>
      <c r="G242" s="17" t="str">
        <f>_xlfn.CONCAT(A242," ",B242)</f>
        <v>Joseph Collins</v>
      </c>
    </row>
    <row r="243" spans="1:7" x14ac:dyDescent="0.45">
      <c r="A243" s="146" t="s">
        <v>415</v>
      </c>
      <c r="B243" s="146" t="s">
        <v>416</v>
      </c>
      <c r="C243" s="146" t="s">
        <v>20</v>
      </c>
      <c r="D243" s="150">
        <v>34432</v>
      </c>
      <c r="E243" s="148" t="s">
        <v>9</v>
      </c>
      <c r="F243" s="63" t="str">
        <f>IF(E243="","",_xlfn.CONCAT(E243,_xlfn.XLOOKUP(D243,$J$9:$J$23,$I$9:$I$23,"ERROR",1,-1)))</f>
        <v>MSEN</v>
      </c>
      <c r="G243" s="17" t="str">
        <f>_xlfn.CONCAT(A243," ",B243)</f>
        <v>Jose Concha</v>
      </c>
    </row>
    <row r="244" spans="1:7" x14ac:dyDescent="0.45">
      <c r="A244" s="146" t="s">
        <v>417</v>
      </c>
      <c r="B244" s="146" t="s">
        <v>418</v>
      </c>
      <c r="C244" s="146" t="s">
        <v>91</v>
      </c>
      <c r="D244" s="147">
        <v>31971</v>
      </c>
      <c r="E244" s="148" t="s">
        <v>16</v>
      </c>
      <c r="F244" s="63" t="str">
        <f>IF(E244="","",_xlfn.CONCAT(E244,_xlfn.XLOOKUP(D244,$J$9:$J$23,$I$9:$I$23,"ERROR",1,-1)))</f>
        <v>FSEN</v>
      </c>
      <c r="G244" s="17" t="str">
        <f>_xlfn.CONCAT(A244," ",B244)</f>
        <v>Divya Conlon</v>
      </c>
    </row>
    <row r="245" spans="1:7" x14ac:dyDescent="0.45">
      <c r="A245" s="149" t="s">
        <v>419</v>
      </c>
      <c r="B245" s="149" t="s">
        <v>420</v>
      </c>
      <c r="C245" s="149" t="s">
        <v>24</v>
      </c>
      <c r="D245" s="150">
        <v>29100</v>
      </c>
      <c r="E245" s="151" t="s">
        <v>16</v>
      </c>
      <c r="F245" s="63" t="str">
        <f>IF(E245="","",_xlfn.CONCAT(E245,_xlfn.XLOOKUP(D245,$J$9:$J$23,$I$9:$I$23,"ERROR",1,-1)))</f>
        <v>FV40</v>
      </c>
      <c r="G245" s="17" t="str">
        <f>_xlfn.CONCAT(A245," ",B245)</f>
        <v>Jillian Convey</v>
      </c>
    </row>
    <row r="246" spans="1:7" x14ac:dyDescent="0.45">
      <c r="A246" s="149" t="s">
        <v>421</v>
      </c>
      <c r="B246" s="149" t="s">
        <v>422</v>
      </c>
      <c r="C246" s="149" t="s">
        <v>230</v>
      </c>
      <c r="D246" s="150">
        <v>25034</v>
      </c>
      <c r="E246" s="151" t="s">
        <v>16</v>
      </c>
      <c r="F246" s="63" t="str">
        <f>IF(E246="","",_xlfn.CONCAT(E246,_xlfn.XLOOKUP(D246,$J$9:$J$23,$I$9:$I$23,"ERROR",1,-1)))</f>
        <v>FV50</v>
      </c>
      <c r="G246" s="17" t="str">
        <f>_xlfn.CONCAT(A246," ",B246)</f>
        <v>Anne Cook</v>
      </c>
    </row>
    <row r="247" spans="1:7" x14ac:dyDescent="0.45">
      <c r="A247" s="146" t="s">
        <v>351</v>
      </c>
      <c r="B247" s="146" t="s">
        <v>423</v>
      </c>
      <c r="C247" s="146" t="s">
        <v>28</v>
      </c>
      <c r="D247" s="147">
        <v>33054</v>
      </c>
      <c r="E247" s="148" t="s">
        <v>9</v>
      </c>
      <c r="F247" s="63" t="str">
        <f>IF(E247="","",_xlfn.CONCAT(E247,_xlfn.XLOOKUP(D247,$J$9:$J$23,$I$9:$I$23,"ERROR",1,-1)))</f>
        <v>MSEN</v>
      </c>
      <c r="G247" s="17" t="str">
        <f>_xlfn.CONCAT(A247," ",B247)</f>
        <v>Jonathan Cooke</v>
      </c>
    </row>
    <row r="248" spans="1:7" x14ac:dyDescent="0.45">
      <c r="A248" s="146" t="s">
        <v>249</v>
      </c>
      <c r="B248" s="146" t="s">
        <v>424</v>
      </c>
      <c r="C248" s="146" t="s">
        <v>268</v>
      </c>
      <c r="D248" s="147">
        <v>35216</v>
      </c>
      <c r="E248" s="148" t="s">
        <v>9</v>
      </c>
      <c r="F248" s="63" t="str">
        <f>IF(E248="","",_xlfn.CONCAT(E248,_xlfn.XLOOKUP(D248,$J$9:$J$23,$I$9:$I$23,"ERROR",1,-1)))</f>
        <v>MSEN</v>
      </c>
      <c r="G248" s="17" t="str">
        <f>_xlfn.CONCAT(A248," ",B248)</f>
        <v>Harry Cooling</v>
      </c>
    </row>
    <row r="249" spans="1:7" x14ac:dyDescent="0.45">
      <c r="A249" s="149" t="s">
        <v>425</v>
      </c>
      <c r="B249" s="149" t="s">
        <v>426</v>
      </c>
      <c r="C249" s="149" t="s">
        <v>28</v>
      </c>
      <c r="D249" s="150">
        <v>23029</v>
      </c>
      <c r="E249" s="151" t="s">
        <v>9</v>
      </c>
      <c r="F249" s="63" t="str">
        <f>IF(E249="","",_xlfn.CONCAT(E249,_xlfn.XLOOKUP(D249,$J$9:$J$23,$I$9:$I$23,"ERROR",1,-1)))</f>
        <v>MV60</v>
      </c>
      <c r="G249" s="17" t="str">
        <f>_xlfn.CONCAT(A249," ",B249)</f>
        <v>Niall Cooper</v>
      </c>
    </row>
    <row r="250" spans="1:7" x14ac:dyDescent="0.45">
      <c r="A250" s="149" t="s">
        <v>114</v>
      </c>
      <c r="B250" s="149" t="s">
        <v>426</v>
      </c>
      <c r="C250" s="149" t="s">
        <v>28</v>
      </c>
      <c r="D250" s="150">
        <v>26974</v>
      </c>
      <c r="E250" s="151" t="s">
        <v>9</v>
      </c>
      <c r="F250" s="63" t="str">
        <f>IF(E250="","",_xlfn.CONCAT(E250,_xlfn.XLOOKUP(D250,$J$9:$J$23,$I$9:$I$23,"ERROR",1,-1)))</f>
        <v>MV50</v>
      </c>
      <c r="G250" s="17" t="str">
        <f>_xlfn.CONCAT(A250," ",B250)</f>
        <v>Barry Cooper</v>
      </c>
    </row>
    <row r="251" spans="1:7" x14ac:dyDescent="0.45">
      <c r="A251" s="146" t="s">
        <v>116</v>
      </c>
      <c r="B251" s="146" t="s">
        <v>426</v>
      </c>
      <c r="C251" s="146" t="s">
        <v>24</v>
      </c>
      <c r="D251" s="150">
        <v>39509</v>
      </c>
      <c r="E251" s="151" t="s">
        <v>9</v>
      </c>
      <c r="F251" s="63" t="str">
        <f>IF(E251="","",_xlfn.CONCAT(E251,_xlfn.XLOOKUP(D251,$J$9:$J$23,$I$9:$I$23,"ERROR",1,-1)))</f>
        <v>MU19</v>
      </c>
      <c r="G251" s="17" t="str">
        <f>_xlfn.CONCAT(A251," ",B251)</f>
        <v>Daniel Cooper</v>
      </c>
    </row>
    <row r="252" spans="1:7" x14ac:dyDescent="0.45">
      <c r="A252" s="146" t="s">
        <v>1454</v>
      </c>
      <c r="B252" s="146" t="s">
        <v>426</v>
      </c>
      <c r="C252" s="146" t="s">
        <v>28</v>
      </c>
      <c r="D252" s="150">
        <v>35312</v>
      </c>
      <c r="E252" s="151" t="s">
        <v>16</v>
      </c>
      <c r="F252" s="63" t="str">
        <f>IF(E252="","",_xlfn.CONCAT(E252,_xlfn.XLOOKUP(D252,$J$9:$J$23,$I$9:$I$23,"ERROR",1,-1)))</f>
        <v>FSEN</v>
      </c>
      <c r="G252" s="17" t="str">
        <f>_xlfn.CONCAT(A252," ",B252)</f>
        <v>Jemima Cooper</v>
      </c>
    </row>
    <row r="253" spans="1:7" x14ac:dyDescent="0.45">
      <c r="A253" s="146" t="s">
        <v>237</v>
      </c>
      <c r="B253" s="146" t="s">
        <v>427</v>
      </c>
      <c r="C253" s="146" t="s">
        <v>268</v>
      </c>
      <c r="D253" s="147">
        <v>34966</v>
      </c>
      <c r="E253" s="148" t="s">
        <v>9</v>
      </c>
      <c r="F253" s="63" t="str">
        <f>IF(E253="","",_xlfn.CONCAT(E253,_xlfn.XLOOKUP(D253,$J$9:$J$23,$I$9:$I$23,"ERROR",1,-1)))</f>
        <v>MSEN</v>
      </c>
      <c r="G253" s="17" t="str">
        <f>_xlfn.CONCAT(A253," ",B253)</f>
        <v>Dave Cope</v>
      </c>
    </row>
    <row r="254" spans="1:7" x14ac:dyDescent="0.45">
      <c r="A254" s="146" t="s">
        <v>154</v>
      </c>
      <c r="B254" s="146" t="s">
        <v>428</v>
      </c>
      <c r="C254" s="146" t="s">
        <v>28</v>
      </c>
      <c r="D254" s="147">
        <v>37708</v>
      </c>
      <c r="E254" s="148" t="s">
        <v>9</v>
      </c>
      <c r="F254" s="63" t="str">
        <f>IF(E254="","",_xlfn.CONCAT(E254,_xlfn.XLOOKUP(D254,$J$9:$J$23,$I$9:$I$23,"ERROR",1,-1)))</f>
        <v>MU23</v>
      </c>
      <c r="G254" s="17" t="str">
        <f>_xlfn.CONCAT(A254," ",B254)</f>
        <v>Oliver Corbett</v>
      </c>
    </row>
    <row r="255" spans="1:7" x14ac:dyDescent="0.45">
      <c r="A255" s="146" t="s">
        <v>26</v>
      </c>
      <c r="B255" s="146" t="s">
        <v>429</v>
      </c>
      <c r="C255" s="146" t="s">
        <v>222</v>
      </c>
      <c r="D255" s="147">
        <v>30360</v>
      </c>
      <c r="E255" s="148" t="s">
        <v>9</v>
      </c>
      <c r="F255" s="63" t="str">
        <f>IF(E255="","",_xlfn.CONCAT(E255,_xlfn.XLOOKUP(D255,$J$9:$J$23,$I$9:$I$23,"ERROR",1,-1)))</f>
        <v>MV40</v>
      </c>
      <c r="G255" s="17" t="str">
        <f>_xlfn.CONCAT(A255," ",B255)</f>
        <v>Neil Corker</v>
      </c>
    </row>
    <row r="256" spans="1:7" x14ac:dyDescent="0.45">
      <c r="A256" s="146" t="s">
        <v>96</v>
      </c>
      <c r="B256" s="146" t="s">
        <v>430</v>
      </c>
      <c r="C256" s="146" t="s">
        <v>12</v>
      </c>
      <c r="D256" s="147">
        <v>22925</v>
      </c>
      <c r="E256" s="148" t="s">
        <v>9</v>
      </c>
      <c r="F256" s="63" t="str">
        <f>IF(E256="","",_xlfn.CONCAT(E256,_xlfn.XLOOKUP(D256,$J$9:$J$23,$I$9:$I$23,"ERROR",1,-1)))</f>
        <v>MV60</v>
      </c>
      <c r="G256" s="17" t="str">
        <f>_xlfn.CONCAT(A256," ",B256)</f>
        <v>Paul Cornforth</v>
      </c>
    </row>
    <row r="257" spans="1:7" x14ac:dyDescent="0.45">
      <c r="A257" s="146" t="s">
        <v>220</v>
      </c>
      <c r="B257" s="146" t="s">
        <v>431</v>
      </c>
      <c r="C257" s="146" t="s">
        <v>139</v>
      </c>
      <c r="D257" s="147">
        <v>38936</v>
      </c>
      <c r="E257" s="148" t="s">
        <v>9</v>
      </c>
      <c r="F257" s="63" t="str">
        <f>IF(E257="","",_xlfn.CONCAT(E257,_xlfn.XLOOKUP(D257,$J$9:$J$23,$I$9:$I$23,"ERROR",1,-1)))</f>
        <v>MU23</v>
      </c>
      <c r="G257" s="17" t="str">
        <f>_xlfn.CONCAT(A257," ",B257)</f>
        <v>Luke Cosgrove</v>
      </c>
    </row>
    <row r="258" spans="1:7" x14ac:dyDescent="0.45">
      <c r="A258" s="146" t="s">
        <v>330</v>
      </c>
      <c r="B258" s="146" t="s">
        <v>432</v>
      </c>
      <c r="C258" s="146" t="s">
        <v>266</v>
      </c>
      <c r="D258" s="147">
        <v>35051</v>
      </c>
      <c r="E258" s="148" t="s">
        <v>9</v>
      </c>
      <c r="F258" s="63" t="str">
        <f>IF(E258="","",_xlfn.CONCAT(E258,_xlfn.XLOOKUP(D258,$J$9:$J$23,$I$9:$I$23,"ERROR",1,-1)))</f>
        <v>MSEN</v>
      </c>
      <c r="G258" s="17" t="str">
        <f>_xlfn.CONCAT(A258," ",B258)</f>
        <v>Joseph Cottam</v>
      </c>
    </row>
    <row r="259" spans="1:7" x14ac:dyDescent="0.45">
      <c r="A259" s="146" t="s">
        <v>67</v>
      </c>
      <c r="B259" s="146" t="s">
        <v>433</v>
      </c>
      <c r="C259" s="146" t="s">
        <v>28</v>
      </c>
      <c r="D259" s="150">
        <v>29467</v>
      </c>
      <c r="E259" s="148" t="s">
        <v>9</v>
      </c>
      <c r="F259" s="63" t="str">
        <f>IF(E259="","",_xlfn.CONCAT(E259,_xlfn.XLOOKUP(D259,$J$9:$J$23,$I$9:$I$23,"ERROR",1,-1)))</f>
        <v>MV40</v>
      </c>
      <c r="G259" s="17" t="str">
        <f>_xlfn.CONCAT(A259," ",B259)</f>
        <v>Mike Cottrill</v>
      </c>
    </row>
    <row r="260" spans="1:7" x14ac:dyDescent="0.45">
      <c r="A260" s="146" t="s">
        <v>316</v>
      </c>
      <c r="B260" s="146" t="s">
        <v>434</v>
      </c>
      <c r="C260" s="146" t="s">
        <v>28</v>
      </c>
      <c r="D260" s="147">
        <v>28882</v>
      </c>
      <c r="E260" s="148" t="s">
        <v>9</v>
      </c>
      <c r="F260" s="63" t="str">
        <f>IF(E260="","",_xlfn.CONCAT(E260,_xlfn.XLOOKUP(D260,$J$9:$J$23,$I$9:$I$23,"ERROR",1,-1)))</f>
        <v>MV40</v>
      </c>
      <c r="G260" s="17" t="str">
        <f>_xlfn.CONCAT(A260," ",B260)</f>
        <v>Peter Coventry</v>
      </c>
    </row>
    <row r="261" spans="1:7" x14ac:dyDescent="0.45">
      <c r="A261" s="146" t="s">
        <v>341</v>
      </c>
      <c r="B261" s="146" t="s">
        <v>435</v>
      </c>
      <c r="C261" s="146" t="s">
        <v>20</v>
      </c>
      <c r="D261" s="147">
        <v>27031</v>
      </c>
      <c r="E261" s="148" t="s">
        <v>9</v>
      </c>
      <c r="F261" s="63" t="str">
        <f>IF(E261="","",_xlfn.CONCAT(E261,_xlfn.XLOOKUP(D261,$J$9:$J$23,$I$9:$I$23,"ERROR",1,-1)))</f>
        <v>MV50</v>
      </c>
      <c r="G261" s="17" t="str">
        <f>_xlfn.CONCAT(A261," ",B261)</f>
        <v>Tim Cowin</v>
      </c>
    </row>
    <row r="262" spans="1:7" x14ac:dyDescent="0.45">
      <c r="A262" s="149" t="s">
        <v>231</v>
      </c>
      <c r="B262" s="149" t="s">
        <v>436</v>
      </c>
      <c r="C262" s="149" t="s">
        <v>8</v>
      </c>
      <c r="D262" s="150">
        <v>25824</v>
      </c>
      <c r="E262" s="151" t="s">
        <v>9</v>
      </c>
      <c r="F262" s="63" t="str">
        <f>IF(E262="","",_xlfn.CONCAT(E262,_xlfn.XLOOKUP(D262,$J$9:$J$23,$I$9:$I$23,"ERROR",1,-1)))</f>
        <v>MV50</v>
      </c>
      <c r="G262" s="17" t="str">
        <f>_xlfn.CONCAT(A262," ",B262)</f>
        <v>Mark Cowperthwaite</v>
      </c>
    </row>
    <row r="263" spans="1:7" x14ac:dyDescent="0.45">
      <c r="A263" s="146" t="s">
        <v>437</v>
      </c>
      <c r="B263" s="146" t="s">
        <v>436</v>
      </c>
      <c r="C263" s="146" t="s">
        <v>8</v>
      </c>
      <c r="D263" s="147">
        <v>25790</v>
      </c>
      <c r="E263" s="148" t="s">
        <v>16</v>
      </c>
      <c r="F263" s="63" t="str">
        <f>IF(E263="","",_xlfn.CONCAT(E263,_xlfn.XLOOKUP(D263,$J$9:$J$23,$I$9:$I$23,"ERROR",1,-1)))</f>
        <v>FV50</v>
      </c>
      <c r="G263" s="17" t="str">
        <f>_xlfn.CONCAT(A263," ",B263)</f>
        <v>Karen Cowperthwaite</v>
      </c>
    </row>
    <row r="264" spans="1:7" x14ac:dyDescent="0.45">
      <c r="A264" s="149" t="s">
        <v>392</v>
      </c>
      <c r="B264" s="149" t="s">
        <v>438</v>
      </c>
      <c r="C264" s="149" t="s">
        <v>28</v>
      </c>
      <c r="D264" s="150">
        <v>36039</v>
      </c>
      <c r="E264" s="151" t="s">
        <v>16</v>
      </c>
      <c r="F264" s="63" t="str">
        <f>IF(E264="","",_xlfn.CONCAT(E264,_xlfn.XLOOKUP(D264,$J$9:$J$23,$I$9:$I$23,"ERROR",1,-1)))</f>
        <v>FSEN</v>
      </c>
      <c r="G264" s="17" t="str">
        <f>_xlfn.CONCAT(A264," ",B264)</f>
        <v>Emily Cox</v>
      </c>
    </row>
    <row r="265" spans="1:7" x14ac:dyDescent="0.45">
      <c r="A265" s="146" t="s">
        <v>351</v>
      </c>
      <c r="B265" s="146" t="s">
        <v>438</v>
      </c>
      <c r="C265" s="146" t="s">
        <v>79</v>
      </c>
      <c r="D265" s="147">
        <v>33246</v>
      </c>
      <c r="E265" s="148" t="s">
        <v>9</v>
      </c>
      <c r="F265" s="63" t="str">
        <f>IF(E265="","",_xlfn.CONCAT(E265,_xlfn.XLOOKUP(D265,$J$9:$J$23,$I$9:$I$23,"ERROR",1,-1)))</f>
        <v>MSEN</v>
      </c>
      <c r="G265" s="17" t="str">
        <f>_xlfn.CONCAT(A265," ",B265)</f>
        <v>Jonathan Cox</v>
      </c>
    </row>
    <row r="266" spans="1:7" x14ac:dyDescent="0.45">
      <c r="A266" s="163" t="s">
        <v>859</v>
      </c>
      <c r="B266" s="163" t="s">
        <v>438</v>
      </c>
      <c r="C266" s="159" t="s">
        <v>24</v>
      </c>
      <c r="D266" s="150">
        <v>32979</v>
      </c>
      <c r="E266" s="151" t="s">
        <v>9</v>
      </c>
      <c r="F266" s="63" t="str">
        <f>IF(E266="","",_xlfn.CONCAT(E266,_xlfn.XLOOKUP(D266,$J$9:$J$23,$I$9:$I$23,"ERROR",1,-1)))</f>
        <v>MSEN</v>
      </c>
      <c r="G266" s="17" t="str">
        <f>_xlfn.CONCAT(A266," ",B266)</f>
        <v>Joe Cox</v>
      </c>
    </row>
    <row r="267" spans="1:7" x14ac:dyDescent="0.45">
      <c r="A267" s="149" t="s">
        <v>439</v>
      </c>
      <c r="B267" s="149" t="s">
        <v>440</v>
      </c>
      <c r="D267" s="150">
        <v>41620</v>
      </c>
      <c r="E267" s="151" t="s">
        <v>16</v>
      </c>
      <c r="F267" s="63" t="str">
        <f>IF(E267="","",_xlfn.CONCAT(E267,_xlfn.XLOOKUP(D267,$J$9:$J$23,$I$9:$I$23,"ERROR",1,-1)))</f>
        <v>FU13</v>
      </c>
      <c r="G267" s="17" t="str">
        <f>_xlfn.CONCAT(A267," ",B267)</f>
        <v>Esmae Craig</v>
      </c>
    </row>
    <row r="268" spans="1:7" x14ac:dyDescent="0.45">
      <c r="A268" s="146" t="s">
        <v>441</v>
      </c>
      <c r="B268" s="146" t="s">
        <v>442</v>
      </c>
      <c r="C268" s="146" t="s">
        <v>268</v>
      </c>
      <c r="D268" s="147">
        <v>27726</v>
      </c>
      <c r="E268" s="148" t="s">
        <v>9</v>
      </c>
      <c r="F268" s="63" t="str">
        <f>IF(E268="","",_xlfn.CONCAT(E268,_xlfn.XLOOKUP(D268,$J$9:$J$23,$I$9:$I$23,"ERROR",1,-1)))</f>
        <v>MV40</v>
      </c>
      <c r="G268" s="17" t="str">
        <f>_xlfn.CONCAT(A268," ",B268)</f>
        <v>Robert Crawford</v>
      </c>
    </row>
    <row r="269" spans="1:7" x14ac:dyDescent="0.45">
      <c r="A269" s="146" t="s">
        <v>204</v>
      </c>
      <c r="B269" s="146" t="s">
        <v>442</v>
      </c>
      <c r="C269" s="146" t="s">
        <v>268</v>
      </c>
      <c r="D269" s="147">
        <v>27726</v>
      </c>
      <c r="E269" s="148" t="s">
        <v>9</v>
      </c>
      <c r="F269" s="63" t="str">
        <f>IF(E269="","",_xlfn.CONCAT(E269,_xlfn.XLOOKUP(D269,$J$9:$J$23,$I$9:$I$23,"ERROR",1,-1)))</f>
        <v>MV40</v>
      </c>
      <c r="G269" s="17" t="str">
        <f>_xlfn.CONCAT(A269," ",B269)</f>
        <v>Rob Crawford</v>
      </c>
    </row>
    <row r="270" spans="1:7" x14ac:dyDescent="0.45">
      <c r="A270" s="146" t="s">
        <v>332</v>
      </c>
      <c r="B270" s="146" t="s">
        <v>443</v>
      </c>
      <c r="C270" s="146" t="s">
        <v>28</v>
      </c>
      <c r="D270" s="147">
        <v>29798</v>
      </c>
      <c r="E270" s="148" t="s">
        <v>9</v>
      </c>
      <c r="F270" s="63" t="str">
        <f>IF(E270="","",_xlfn.CONCAT(E270,_xlfn.XLOOKUP(D270,$J$9:$J$23,$I$9:$I$23,"ERROR",1,-1)))</f>
        <v>MV40</v>
      </c>
      <c r="G270" s="17" t="str">
        <f>_xlfn.CONCAT(A270," ",B270)</f>
        <v>Ryan Crawley</v>
      </c>
    </row>
    <row r="271" spans="1:7" x14ac:dyDescent="0.45">
      <c r="A271" s="146" t="s">
        <v>444</v>
      </c>
      <c r="B271" s="146" t="s">
        <v>443</v>
      </c>
      <c r="C271" s="146" t="s">
        <v>28</v>
      </c>
      <c r="D271" s="147">
        <v>29528</v>
      </c>
      <c r="E271" s="148" t="s">
        <v>16</v>
      </c>
      <c r="F271" s="63" t="str">
        <f>IF(E271="","",_xlfn.CONCAT(E271,_xlfn.XLOOKUP(D271,$J$9:$J$23,$I$9:$I$23,"ERROR",1,-1)))</f>
        <v>FV40</v>
      </c>
      <c r="G271" s="17" t="str">
        <f>_xlfn.CONCAT(A271," ",B271)</f>
        <v>Christine Crawley</v>
      </c>
    </row>
    <row r="272" spans="1:7" x14ac:dyDescent="0.45">
      <c r="A272" s="146" t="s">
        <v>77</v>
      </c>
      <c r="B272" s="146" t="s">
        <v>445</v>
      </c>
      <c r="C272" s="146" t="s">
        <v>28</v>
      </c>
      <c r="D272" s="147">
        <v>34073</v>
      </c>
      <c r="E272" s="148" t="s">
        <v>9</v>
      </c>
      <c r="F272" s="63" t="str">
        <f>IF(E272="","",_xlfn.CONCAT(E272,_xlfn.XLOOKUP(D272,$J$9:$J$23,$I$9:$I$23,"ERROR",1,-1)))</f>
        <v>MSEN</v>
      </c>
      <c r="G272" s="17" t="str">
        <f>_xlfn.CONCAT(A272," ",B272)</f>
        <v>John Crayston</v>
      </c>
    </row>
    <row r="273" spans="1:7" x14ac:dyDescent="0.45">
      <c r="A273" s="146" t="s">
        <v>332</v>
      </c>
      <c r="B273" s="146" t="s">
        <v>446</v>
      </c>
      <c r="C273" s="146" t="s">
        <v>91</v>
      </c>
      <c r="D273" s="147">
        <v>31230</v>
      </c>
      <c r="E273" s="148" t="s">
        <v>9</v>
      </c>
      <c r="F273" s="63" t="str">
        <f>IF(E273="","",_xlfn.CONCAT(E273,_xlfn.XLOOKUP(D273,$J$9:$J$23,$I$9:$I$23,"ERROR",1,-1)))</f>
        <v>MSEN</v>
      </c>
      <c r="G273" s="17" t="str">
        <f>_xlfn.CONCAT(A273," ",B273)</f>
        <v>Ryan Crellin</v>
      </c>
    </row>
    <row r="274" spans="1:7" x14ac:dyDescent="0.45">
      <c r="A274" s="146" t="s">
        <v>336</v>
      </c>
      <c r="B274" s="146" t="s">
        <v>447</v>
      </c>
      <c r="C274" s="146" t="s">
        <v>91</v>
      </c>
      <c r="D274" s="147">
        <v>33196</v>
      </c>
      <c r="E274" s="148" t="s">
        <v>9</v>
      </c>
      <c r="F274" s="63" t="str">
        <f>IF(E274="","",_xlfn.CONCAT(E274,_xlfn.XLOOKUP(D274,$J$9:$J$23,$I$9:$I$23,"ERROR",1,-1)))</f>
        <v>MSEN</v>
      </c>
      <c r="G274" s="17" t="str">
        <f>_xlfn.CONCAT(A274," ",B274)</f>
        <v>Adam Cresswell</v>
      </c>
    </row>
    <row r="275" spans="1:7" x14ac:dyDescent="0.45">
      <c r="A275" s="146" t="s">
        <v>316</v>
      </c>
      <c r="B275" s="146" t="s">
        <v>448</v>
      </c>
      <c r="C275" s="146" t="s">
        <v>91</v>
      </c>
      <c r="D275" s="147">
        <v>20775</v>
      </c>
      <c r="E275" s="148" t="s">
        <v>9</v>
      </c>
      <c r="F275" s="63" t="str">
        <f>IF(E275="","",_xlfn.CONCAT(E275,_xlfn.XLOOKUP(D275,$J$9:$J$23,$I$9:$I$23,"ERROR",1,-1)))</f>
        <v>MV60</v>
      </c>
      <c r="G275" s="17" t="str">
        <f>_xlfn.CONCAT(A275," ",B275)</f>
        <v>Peter Crompton</v>
      </c>
    </row>
    <row r="276" spans="1:7" x14ac:dyDescent="0.45">
      <c r="A276" s="149" t="s">
        <v>93</v>
      </c>
      <c r="B276" s="149" t="s">
        <v>449</v>
      </c>
      <c r="C276" s="149" t="s">
        <v>318</v>
      </c>
      <c r="D276" s="150">
        <v>25933</v>
      </c>
      <c r="E276" s="151" t="s">
        <v>9</v>
      </c>
      <c r="F276" s="63" t="str">
        <f>IF(E276="","",_xlfn.CONCAT(E276,_xlfn.XLOOKUP(D276,$J$9:$J$23,$I$9:$I$23,"ERROR",1,-1)))</f>
        <v>MV50</v>
      </c>
      <c r="G276" s="17" t="str">
        <f>_xlfn.CONCAT(A276," ",B276)</f>
        <v>James Crook</v>
      </c>
    </row>
    <row r="277" spans="1:7" x14ac:dyDescent="0.45">
      <c r="A277" s="146" t="s">
        <v>104</v>
      </c>
      <c r="B277" s="146" t="s">
        <v>450</v>
      </c>
      <c r="C277" s="146" t="s">
        <v>28</v>
      </c>
      <c r="D277" s="150">
        <v>34141</v>
      </c>
      <c r="E277" s="151" t="s">
        <v>9</v>
      </c>
      <c r="F277" s="63" t="str">
        <f>IF(E277="","",_xlfn.CONCAT(E277,_xlfn.XLOOKUP(D277,$J$9:$J$23,$I$9:$I$23,"ERROR",1,-1)))</f>
        <v>MSEN</v>
      </c>
      <c r="G277" s="17" t="str">
        <f>_xlfn.CONCAT(A277," ",B277)</f>
        <v>William Crossley</v>
      </c>
    </row>
    <row r="278" spans="1:7" x14ac:dyDescent="0.45">
      <c r="A278" s="146" t="s">
        <v>231</v>
      </c>
      <c r="B278" s="146" t="s">
        <v>450</v>
      </c>
      <c r="C278" s="146" t="s">
        <v>28</v>
      </c>
      <c r="D278" s="150">
        <v>21864</v>
      </c>
      <c r="E278" s="151" t="s">
        <v>9</v>
      </c>
      <c r="F278" s="63" t="str">
        <f>IF(E278="","",_xlfn.CONCAT(E278,_xlfn.XLOOKUP(D278,$J$9:$J$23,$I$9:$I$23,"ERROR",1,-1)))</f>
        <v>MV60</v>
      </c>
      <c r="G278" s="17" t="str">
        <f>_xlfn.CONCAT(A278," ",B278)</f>
        <v>Mark Crossley</v>
      </c>
    </row>
    <row r="279" spans="1:7" x14ac:dyDescent="0.45">
      <c r="A279" s="146" t="s">
        <v>61</v>
      </c>
      <c r="B279" s="146" t="s">
        <v>451</v>
      </c>
      <c r="C279" s="146" t="s">
        <v>24</v>
      </c>
      <c r="D279" s="147">
        <v>24613</v>
      </c>
      <c r="E279" s="148" t="s">
        <v>9</v>
      </c>
      <c r="F279" s="63" t="str">
        <f>IF(E279="","",_xlfn.CONCAT(E279,_xlfn.XLOOKUP(D279,$J$9:$J$23,$I$9:$I$23,"ERROR",1,-1)))</f>
        <v>MV50</v>
      </c>
      <c r="G279" s="17" t="str">
        <f>_xlfn.CONCAT(A279," ",B279)</f>
        <v>David Crout</v>
      </c>
    </row>
    <row r="280" spans="1:7" x14ac:dyDescent="0.45">
      <c r="A280" s="146" t="s">
        <v>441</v>
      </c>
      <c r="B280" s="146" t="s">
        <v>452</v>
      </c>
      <c r="C280" s="146" t="s">
        <v>28</v>
      </c>
      <c r="D280" s="147">
        <v>37074</v>
      </c>
      <c r="E280" s="148" t="s">
        <v>9</v>
      </c>
      <c r="F280" s="63" t="str">
        <f>IF(E280="","",_xlfn.CONCAT(E280,_xlfn.XLOOKUP(D280,$J$9:$J$23,$I$9:$I$23,"ERROR",1,-1)))</f>
        <v>MSEN</v>
      </c>
      <c r="G280" s="17" t="str">
        <f>_xlfn.CONCAT(A280," ",B280)</f>
        <v>Robert Cruickshank</v>
      </c>
    </row>
    <row r="281" spans="1:7" x14ac:dyDescent="0.45">
      <c r="A281" s="146" t="s">
        <v>413</v>
      </c>
      <c r="B281" s="146" t="s">
        <v>453</v>
      </c>
      <c r="C281" s="146" t="s">
        <v>205</v>
      </c>
      <c r="D281" s="147">
        <v>31686</v>
      </c>
      <c r="E281" s="148" t="s">
        <v>16</v>
      </c>
      <c r="F281" s="63" t="str">
        <f>IF(E281="","",_xlfn.CONCAT(E281,_xlfn.XLOOKUP(D281,$J$9:$J$23,$I$9:$I$23,"ERROR",1,-1)))</f>
        <v>FSEN</v>
      </c>
      <c r="G281" s="17" t="str">
        <f>_xlfn.CONCAT(A281," ",B281)</f>
        <v>Gemma Culling</v>
      </c>
    </row>
    <row r="282" spans="1:7" x14ac:dyDescent="0.45">
      <c r="A282" s="146" t="s">
        <v>454</v>
      </c>
      <c r="B282" s="146" t="s">
        <v>455</v>
      </c>
      <c r="C282" s="149" t="s">
        <v>48</v>
      </c>
      <c r="D282" s="150">
        <v>42391</v>
      </c>
      <c r="E282" s="151" t="s">
        <v>16</v>
      </c>
      <c r="F282" s="63" t="str">
        <f>IF(E282="","",_xlfn.CONCAT(E282,_xlfn.XLOOKUP(D282,$J$9:$J$23,$I$9:$I$23,"ERROR",1,-1)))</f>
        <v>FU11</v>
      </c>
      <c r="G282" s="17" t="str">
        <f>_xlfn.CONCAT(A282," ",B282)</f>
        <v>Millie Cumber</v>
      </c>
    </row>
    <row r="283" spans="1:7" x14ac:dyDescent="0.45">
      <c r="A283" s="146" t="s">
        <v>456</v>
      </c>
      <c r="B283" s="146" t="s">
        <v>457</v>
      </c>
      <c r="C283" s="146" t="s">
        <v>24</v>
      </c>
      <c r="D283" s="147">
        <v>23739</v>
      </c>
      <c r="E283" s="148" t="s">
        <v>16</v>
      </c>
      <c r="F283" s="63" t="str">
        <f>IF(E283="","",_xlfn.CONCAT(E283,_xlfn.XLOOKUP(D283,$J$9:$J$23,$I$9:$I$23,"ERROR",1,-1)))</f>
        <v>FV60</v>
      </c>
      <c r="G283" s="17" t="str">
        <f>_xlfn.CONCAT(A283," ",B283)</f>
        <v>Corinne Cummings</v>
      </c>
    </row>
    <row r="284" spans="1:7" x14ac:dyDescent="0.45">
      <c r="A284" s="149" t="s">
        <v>458</v>
      </c>
      <c r="B284" s="149" t="s">
        <v>457</v>
      </c>
      <c r="C284" s="149" t="s">
        <v>24</v>
      </c>
      <c r="D284" s="150">
        <v>23739</v>
      </c>
      <c r="E284" s="151" t="s">
        <v>16</v>
      </c>
      <c r="F284" s="63" t="str">
        <f>IF(E284="","",_xlfn.CONCAT(E284,_xlfn.XLOOKUP(D284,$J$9:$J$23,$I$9:$I$23,"ERROR",1,-1)))</f>
        <v>FV60</v>
      </c>
      <c r="G284" s="17" t="str">
        <f>_xlfn.CONCAT(A284," ",B284)</f>
        <v>Corinne Elizabeth Cummings</v>
      </c>
    </row>
    <row r="285" spans="1:7" x14ac:dyDescent="0.45">
      <c r="A285" s="163" t="s">
        <v>650</v>
      </c>
      <c r="B285" s="163" t="s">
        <v>457</v>
      </c>
      <c r="C285" s="163" t="s">
        <v>91</v>
      </c>
      <c r="D285" s="150">
        <v>21835</v>
      </c>
      <c r="E285" s="151" t="s">
        <v>16</v>
      </c>
      <c r="F285" s="63" t="str">
        <f>IF(E285="","",_xlfn.CONCAT(E285,_xlfn.XLOOKUP(D285,$J$9:$J$23,$I$9:$I$23,"ERROR",1,-1)))</f>
        <v>FV60</v>
      </c>
      <c r="G285" s="17" t="str">
        <f>_xlfn.CONCAT(A285," ",B285)</f>
        <v>Ann Cummings</v>
      </c>
    </row>
    <row r="286" spans="1:7" x14ac:dyDescent="0.45">
      <c r="A286" s="146" t="s">
        <v>96</v>
      </c>
      <c r="B286" s="146" t="s">
        <v>459</v>
      </c>
      <c r="C286" s="146" t="s">
        <v>195</v>
      </c>
      <c r="D286" s="147">
        <v>36320</v>
      </c>
      <c r="E286" s="148" t="s">
        <v>9</v>
      </c>
      <c r="F286" s="63" t="str">
        <f>IF(E286="","",_xlfn.CONCAT(E286,_xlfn.XLOOKUP(D286,$J$9:$J$23,$I$9:$I$23,"ERROR",1,-1)))</f>
        <v>MSEN</v>
      </c>
      <c r="G286" s="17" t="str">
        <f>_xlfn.CONCAT(A286," ",B286)</f>
        <v>Paul Cumner</v>
      </c>
    </row>
    <row r="287" spans="1:7" x14ac:dyDescent="0.45">
      <c r="A287" s="146" t="s">
        <v>460</v>
      </c>
      <c r="B287" s="146" t="s">
        <v>461</v>
      </c>
      <c r="C287" s="146" t="s">
        <v>37</v>
      </c>
      <c r="D287" s="147">
        <v>33123</v>
      </c>
      <c r="E287" s="148" t="s">
        <v>9</v>
      </c>
      <c r="F287" s="63" t="str">
        <f>IF(E287="","",_xlfn.CONCAT(E287,_xlfn.XLOOKUP(D287,$J$9:$J$23,$I$9:$I$23,"ERROR",1,-1)))</f>
        <v>MSEN</v>
      </c>
      <c r="G287" s="17" t="str">
        <f>_xlfn.CONCAT(A287," ",B287)</f>
        <v>Roddy Cunningham</v>
      </c>
    </row>
    <row r="288" spans="1:7" x14ac:dyDescent="0.45">
      <c r="A288" s="149" t="s">
        <v>305</v>
      </c>
      <c r="B288" s="149" t="s">
        <v>462</v>
      </c>
      <c r="C288" s="149" t="s">
        <v>408</v>
      </c>
      <c r="D288" s="150">
        <v>28999</v>
      </c>
      <c r="E288" s="151" t="s">
        <v>9</v>
      </c>
      <c r="F288" s="63" t="str">
        <f>IF(E288="","",_xlfn.CONCAT(E288,_xlfn.XLOOKUP(D288,$J$9:$J$23,$I$9:$I$23,"ERROR",1,-1)))</f>
        <v>MV40</v>
      </c>
      <c r="G288" s="17" t="str">
        <f>_xlfn.CONCAT(A288," ",B288)</f>
        <v>Martin Curran</v>
      </c>
    </row>
    <row r="289" spans="1:7" x14ac:dyDescent="0.45">
      <c r="A289" s="146" t="s">
        <v>463</v>
      </c>
      <c r="B289" s="146" t="s">
        <v>464</v>
      </c>
      <c r="C289" s="146" t="s">
        <v>465</v>
      </c>
      <c r="D289" s="147">
        <v>29239</v>
      </c>
      <c r="E289" s="148" t="s">
        <v>9</v>
      </c>
      <c r="F289" s="63" t="str">
        <f>IF(E289="","",_xlfn.CONCAT(E289,_xlfn.XLOOKUP(D289,$J$9:$J$23,$I$9:$I$23,"ERROR",1,-1)))</f>
        <v>MV40</v>
      </c>
      <c r="G289" s="17" t="str">
        <f>_xlfn.CONCAT(A289," ",B289)</f>
        <v>Lee Daglish</v>
      </c>
    </row>
    <row r="290" spans="1:7" x14ac:dyDescent="0.45">
      <c r="A290" s="146" t="s">
        <v>466</v>
      </c>
      <c r="B290" s="146" t="s">
        <v>209</v>
      </c>
      <c r="C290" s="146" t="s">
        <v>12</v>
      </c>
      <c r="D290" s="147">
        <v>34467</v>
      </c>
      <c r="E290" s="148" t="s">
        <v>9</v>
      </c>
      <c r="F290" s="63" t="str">
        <f>IF(E290="","",_xlfn.CONCAT(E290,_xlfn.XLOOKUP(D290,$J$9:$J$23,$I$9:$I$23,"ERROR",1,-1)))</f>
        <v>MSEN</v>
      </c>
      <c r="G290" s="17" t="str">
        <f>_xlfn.CONCAT(A290," ",B290)</f>
        <v>Gavin Dale</v>
      </c>
    </row>
    <row r="291" spans="1:7" x14ac:dyDescent="0.45">
      <c r="A291" s="146" t="s">
        <v>467</v>
      </c>
      <c r="B291" s="146" t="s">
        <v>468</v>
      </c>
      <c r="C291" s="146" t="s">
        <v>28</v>
      </c>
      <c r="D291" s="147">
        <v>26506</v>
      </c>
      <c r="E291" s="148" t="s">
        <v>9</v>
      </c>
      <c r="F291" s="63" t="str">
        <f>IF(E291="","",_xlfn.CONCAT(E291,_xlfn.XLOOKUP(D291,$J$9:$J$23,$I$9:$I$23,"ERROR",1,-1)))</f>
        <v>MV50</v>
      </c>
      <c r="G291" s="17" t="str">
        <f>_xlfn.CONCAT(A291," ",B291)</f>
        <v>Iain Dalglish</v>
      </c>
    </row>
    <row r="292" spans="1:7" x14ac:dyDescent="0.45">
      <c r="A292" s="146" t="s">
        <v>316</v>
      </c>
      <c r="B292" s="146" t="s">
        <v>469</v>
      </c>
      <c r="C292" s="146" t="s">
        <v>73</v>
      </c>
      <c r="D292" s="150">
        <v>24880</v>
      </c>
      <c r="E292" s="151" t="s">
        <v>9</v>
      </c>
      <c r="F292" s="63" t="str">
        <f>IF(E292="","",_xlfn.CONCAT(E292,_xlfn.XLOOKUP(D292,$J$9:$J$23,$I$9:$I$23,"ERROR",1,-1)))</f>
        <v>MV50</v>
      </c>
      <c r="G292" s="17" t="str">
        <f>_xlfn.CONCAT(A292," ",B292)</f>
        <v>Peter Daly</v>
      </c>
    </row>
    <row r="293" spans="1:7" x14ac:dyDescent="0.45">
      <c r="A293" s="152" t="s">
        <v>470</v>
      </c>
      <c r="B293" s="152" t="s">
        <v>471</v>
      </c>
      <c r="C293" s="152" t="s">
        <v>472</v>
      </c>
      <c r="D293" s="147">
        <v>23794</v>
      </c>
      <c r="E293" s="148" t="s">
        <v>9</v>
      </c>
      <c r="F293" s="63" t="str">
        <f>IF(E293="","",_xlfn.CONCAT(E293,_xlfn.XLOOKUP(D293,$J$9:$J$23,$I$9:$I$23,"ERROR",1,-1)))</f>
        <v>MV60</v>
      </c>
      <c r="G293" s="17" t="str">
        <f>_xlfn.CONCAT(A293," ",B293)</f>
        <v>Stephen Darbyshire</v>
      </c>
    </row>
    <row r="294" spans="1:7" x14ac:dyDescent="0.45">
      <c r="A294" s="146" t="s">
        <v>362</v>
      </c>
      <c r="B294" s="146" t="s">
        <v>473</v>
      </c>
      <c r="C294" s="146" t="s">
        <v>119</v>
      </c>
      <c r="D294" s="147">
        <v>25458</v>
      </c>
      <c r="E294" s="148" t="s">
        <v>16</v>
      </c>
      <c r="F294" s="63" t="str">
        <f>IF(E294="","",_xlfn.CONCAT(E294,_xlfn.XLOOKUP(D294,$J$9:$J$23,$I$9:$I$23,"ERROR",1,-1)))</f>
        <v>FV50</v>
      </c>
      <c r="G294" s="17" t="str">
        <f>_xlfn.CONCAT(A294," ",B294)</f>
        <v>Julie Darigala</v>
      </c>
    </row>
    <row r="295" spans="1:7" x14ac:dyDescent="0.45">
      <c r="A295" s="146" t="s">
        <v>118</v>
      </c>
      <c r="B295" s="146" t="s">
        <v>474</v>
      </c>
      <c r="C295" s="146" t="s">
        <v>24</v>
      </c>
      <c r="D295" s="147">
        <v>29765</v>
      </c>
      <c r="E295" s="148" t="s">
        <v>9</v>
      </c>
      <c r="F295" s="63" t="str">
        <f>IF(E295="","",_xlfn.CONCAT(E295,_xlfn.XLOOKUP(D295,$J$9:$J$23,$I$9:$I$23,"ERROR",1,-1)))</f>
        <v>MV40</v>
      </c>
      <c r="G295" s="17" t="str">
        <f>_xlfn.CONCAT(A295," ",B295)</f>
        <v>Simon Darmody</v>
      </c>
    </row>
    <row r="296" spans="1:7" x14ac:dyDescent="0.45">
      <c r="A296" s="146" t="s">
        <v>93</v>
      </c>
      <c r="B296" s="146" t="s">
        <v>475</v>
      </c>
      <c r="C296" s="146" t="s">
        <v>28</v>
      </c>
      <c r="D296" s="147">
        <v>36360</v>
      </c>
      <c r="E296" s="148" t="s">
        <v>9</v>
      </c>
      <c r="F296" s="63" t="str">
        <f>IF(E296="","",_xlfn.CONCAT(E296,_xlfn.XLOOKUP(D296,$J$9:$J$23,$I$9:$I$23,"ERROR",1,-1)))</f>
        <v>MSEN</v>
      </c>
      <c r="G296" s="17" t="str">
        <f>_xlfn.CONCAT(A296," ",B296)</f>
        <v>James Davies</v>
      </c>
    </row>
    <row r="297" spans="1:7" x14ac:dyDescent="0.45">
      <c r="A297" s="146" t="s">
        <v>476</v>
      </c>
      <c r="B297" s="146" t="s">
        <v>475</v>
      </c>
      <c r="C297" s="146" t="s">
        <v>24</v>
      </c>
      <c r="D297" s="147">
        <v>24507</v>
      </c>
      <c r="E297" s="148" t="s">
        <v>16</v>
      </c>
      <c r="F297" s="63" t="str">
        <f>IF(E297="","",_xlfn.CONCAT(E297,_xlfn.XLOOKUP(D297,$J$9:$J$23,$I$9:$I$23,"ERROR",1,-1)))</f>
        <v>FV50</v>
      </c>
      <c r="G297" s="17" t="str">
        <f>_xlfn.CONCAT(A297," ",B297)</f>
        <v>Hazel Davies</v>
      </c>
    </row>
    <row r="298" spans="1:7" x14ac:dyDescent="0.45">
      <c r="A298" s="146" t="s">
        <v>393</v>
      </c>
      <c r="B298" s="146" t="s">
        <v>475</v>
      </c>
      <c r="C298" s="146" t="s">
        <v>94</v>
      </c>
      <c r="D298" s="147">
        <v>24272</v>
      </c>
      <c r="E298" s="148" t="s">
        <v>9</v>
      </c>
      <c r="F298" s="63" t="str">
        <f>IF(E298="","",_xlfn.CONCAT(E298,_xlfn.XLOOKUP(D298,$J$9:$J$23,$I$9:$I$23,"ERROR",1,-1)))</f>
        <v>MV50</v>
      </c>
      <c r="G298" s="17" t="str">
        <f>_xlfn.CONCAT(A298," ",B298)</f>
        <v>Jim Davies</v>
      </c>
    </row>
    <row r="299" spans="1:7" x14ac:dyDescent="0.45">
      <c r="A299" s="146" t="s">
        <v>297</v>
      </c>
      <c r="B299" s="146" t="s">
        <v>477</v>
      </c>
      <c r="C299" s="146" t="s">
        <v>268</v>
      </c>
      <c r="D299" s="147">
        <v>30020</v>
      </c>
      <c r="E299" s="148" t="s">
        <v>9</v>
      </c>
      <c r="F299" s="63" t="str">
        <f>IF(E299="","",_xlfn.CONCAT(E299,_xlfn.XLOOKUP(D299,$J$9:$J$23,$I$9:$I$23,"ERROR",1,-1)))</f>
        <v>MV40</v>
      </c>
      <c r="G299" s="17" t="str">
        <f>_xlfn.CONCAT(A299," ",B299)</f>
        <v>Matt Davis</v>
      </c>
    </row>
    <row r="300" spans="1:7" x14ac:dyDescent="0.45">
      <c r="A300" s="146" t="s">
        <v>220</v>
      </c>
      <c r="B300" s="146" t="s">
        <v>1465</v>
      </c>
      <c r="C300" s="146" t="s">
        <v>91</v>
      </c>
      <c r="D300" s="150">
        <v>40266</v>
      </c>
      <c r="E300" s="151" t="s">
        <v>9</v>
      </c>
      <c r="F300" s="63" t="str">
        <f>IF(E300="","",_xlfn.CONCAT(E300,_xlfn.XLOOKUP(D300,$J$9:$J$23,$I$9:$I$23,"ERROR",1,-1)))</f>
        <v>MU17</v>
      </c>
      <c r="G300" s="17" t="str">
        <f>_xlfn.CONCAT(A300," ",B300)</f>
        <v>Luke Dawson</v>
      </c>
    </row>
    <row r="301" spans="1:7" x14ac:dyDescent="0.45">
      <c r="A301" s="149" t="s">
        <v>478</v>
      </c>
      <c r="B301" s="149" t="s">
        <v>479</v>
      </c>
      <c r="C301" s="149" t="s">
        <v>24</v>
      </c>
      <c r="D301" s="150">
        <v>34069</v>
      </c>
      <c r="E301" s="151" t="s">
        <v>9</v>
      </c>
      <c r="F301" s="63" t="str">
        <f>IF(E301="","",_xlfn.CONCAT(E301,_xlfn.XLOOKUP(D301,$J$9:$J$23,$I$9:$I$23,"ERROR",1,-1)))</f>
        <v>MSEN</v>
      </c>
      <c r="G301" s="17" t="str">
        <f>_xlfn.CONCAT(A301," ",B301)</f>
        <v>Charlie Day</v>
      </c>
    </row>
    <row r="302" spans="1:7" x14ac:dyDescent="0.45">
      <c r="A302" s="146" t="s">
        <v>196</v>
      </c>
      <c r="B302" s="146" t="s">
        <v>479</v>
      </c>
      <c r="C302" s="146" t="s">
        <v>24</v>
      </c>
      <c r="D302" s="147">
        <v>33234</v>
      </c>
      <c r="E302" s="148" t="s">
        <v>9</v>
      </c>
      <c r="F302" s="63" t="str">
        <f>IF(E302="","",_xlfn.CONCAT(E302,_xlfn.XLOOKUP(D302,$J$9:$J$23,$I$9:$I$23,"ERROR",1,-1)))</f>
        <v>MSEN</v>
      </c>
      <c r="G302" s="17" t="str">
        <f>_xlfn.CONCAT(A302," ",B302)</f>
        <v>Tom Day</v>
      </c>
    </row>
    <row r="303" spans="1:7" x14ac:dyDescent="0.45">
      <c r="A303" s="149" t="s">
        <v>480</v>
      </c>
      <c r="B303" s="149" t="s">
        <v>481</v>
      </c>
      <c r="D303" s="150">
        <v>42567</v>
      </c>
      <c r="E303" s="151" t="s">
        <v>16</v>
      </c>
      <c r="F303" s="63" t="str">
        <f>IF(E303="","",_xlfn.CONCAT(E303,_xlfn.XLOOKUP(D303,$J$9:$J$23,$I$9:$I$23,"ERROR",1,-1)))</f>
        <v>FU11</v>
      </c>
      <c r="G303" s="17" t="str">
        <f>_xlfn.CONCAT(A303," ",B303)</f>
        <v>Roisin Delin</v>
      </c>
    </row>
    <row r="304" spans="1:7" x14ac:dyDescent="0.45">
      <c r="A304" s="149" t="s">
        <v>482</v>
      </c>
      <c r="B304" s="149" t="s">
        <v>481</v>
      </c>
      <c r="D304" s="150">
        <v>42109</v>
      </c>
      <c r="E304" s="151" t="s">
        <v>9</v>
      </c>
      <c r="F304" s="63" t="str">
        <f>IF(E304="","",_xlfn.CONCAT(E304,_xlfn.XLOOKUP(D304,$J$9:$J$23,$I$9:$I$23,"ERROR",1,-1)))</f>
        <v>MU11</v>
      </c>
      <c r="G304" s="17" t="str">
        <f>_xlfn.CONCAT(A304," ",B304)</f>
        <v>Conor Delin</v>
      </c>
    </row>
    <row r="305" spans="1:7" x14ac:dyDescent="0.45">
      <c r="A305" s="146" t="s">
        <v>483</v>
      </c>
      <c r="B305" s="146" t="s">
        <v>484</v>
      </c>
      <c r="C305" s="146" t="s">
        <v>43</v>
      </c>
      <c r="D305" s="147">
        <v>28868</v>
      </c>
      <c r="E305" s="148" t="s">
        <v>16</v>
      </c>
      <c r="F305" s="63" t="str">
        <f>IF(E305="","",_xlfn.CONCAT(E305,_xlfn.XLOOKUP(D305,$J$9:$J$23,$I$9:$I$23,"ERROR",1,-1)))</f>
        <v>FV40</v>
      </c>
      <c r="G305" s="17" t="str">
        <f>_xlfn.CONCAT(A305," ",B305)</f>
        <v>Claire Dickinson</v>
      </c>
    </row>
    <row r="306" spans="1:7" x14ac:dyDescent="0.45">
      <c r="A306" s="149" t="s">
        <v>297</v>
      </c>
      <c r="B306" s="149" t="s">
        <v>485</v>
      </c>
      <c r="C306" s="149" t="s">
        <v>486</v>
      </c>
      <c r="D306" s="150">
        <v>31655</v>
      </c>
      <c r="E306" s="151" t="s">
        <v>9</v>
      </c>
      <c r="F306" s="63" t="str">
        <f>IF(E306="","",_xlfn.CONCAT(E306,_xlfn.XLOOKUP(D306,$J$9:$J$23,$I$9:$I$23,"ERROR",1,-1)))</f>
        <v>MSEN</v>
      </c>
      <c r="G306" s="17" t="str">
        <f>_xlfn.CONCAT(A306," ",B306)</f>
        <v>Matt Diment</v>
      </c>
    </row>
    <row r="307" spans="1:7" x14ac:dyDescent="0.45">
      <c r="A307" s="149" t="s">
        <v>487</v>
      </c>
      <c r="B307" s="149" t="s">
        <v>488</v>
      </c>
      <c r="D307" s="150">
        <v>43082</v>
      </c>
      <c r="E307" s="151" t="s">
        <v>16</v>
      </c>
      <c r="F307" s="63" t="str">
        <f>IF(E307="","",_xlfn.CONCAT(E307,_xlfn.XLOOKUP(D307,$J$9:$J$23,$I$9:$I$23,"ERROR",1,-1)))</f>
        <v>FU9</v>
      </c>
      <c r="G307" s="17" t="str">
        <f>_xlfn.CONCAT(A307," ",B307)</f>
        <v>Neve Dixon</v>
      </c>
    </row>
    <row r="308" spans="1:7" x14ac:dyDescent="0.45">
      <c r="A308" s="149" t="s">
        <v>171</v>
      </c>
      <c r="B308" s="149" t="s">
        <v>488</v>
      </c>
      <c r="C308" s="149" t="s">
        <v>24</v>
      </c>
      <c r="D308" s="150">
        <v>42122</v>
      </c>
      <c r="E308" s="151" t="s">
        <v>9</v>
      </c>
      <c r="F308" s="63" t="str">
        <f>IF(E308="","",_xlfn.CONCAT(E308,_xlfn.XLOOKUP(D308,$J$9:$J$23,$I$9:$I$23,"ERROR",1,-1)))</f>
        <v>MU11</v>
      </c>
      <c r="G308" s="17" t="str">
        <f>_xlfn.CONCAT(A308," ",B308)</f>
        <v>Will Dixon</v>
      </c>
    </row>
    <row r="309" spans="1:7" x14ac:dyDescent="0.45">
      <c r="A309" s="149" t="s">
        <v>489</v>
      </c>
      <c r="B309" s="149" t="s">
        <v>488</v>
      </c>
      <c r="D309" s="150">
        <v>41232</v>
      </c>
      <c r="E309" s="151" t="s">
        <v>16</v>
      </c>
      <c r="F309" s="63" t="str">
        <f>IF(E309="","",_xlfn.CONCAT(E309,_xlfn.XLOOKUP(D309,$J$9:$J$23,$I$9:$I$23,"ERROR",1,-1)))</f>
        <v>FU15</v>
      </c>
      <c r="G309" s="17" t="str">
        <f>_xlfn.CONCAT(A309," ",B309)</f>
        <v>Grace Dixon</v>
      </c>
    </row>
    <row r="310" spans="1:7" x14ac:dyDescent="0.45">
      <c r="A310" s="146" t="s">
        <v>109</v>
      </c>
      <c r="B310" s="146" t="s">
        <v>488</v>
      </c>
      <c r="C310" s="146" t="s">
        <v>490</v>
      </c>
      <c r="D310" s="147">
        <v>34981</v>
      </c>
      <c r="E310" s="148" t="s">
        <v>9</v>
      </c>
      <c r="F310" s="63" t="str">
        <f>IF(E310="","",_xlfn.CONCAT(E310,_xlfn.XLOOKUP(D310,$J$9:$J$23,$I$9:$I$23,"ERROR",1,-1)))</f>
        <v>MSEN</v>
      </c>
      <c r="G310" s="17" t="str">
        <f>_xlfn.CONCAT(A310," ",B310)</f>
        <v>Matthew Dixon</v>
      </c>
    </row>
    <row r="311" spans="1:7" x14ac:dyDescent="0.45">
      <c r="A311" s="146" t="s">
        <v>491</v>
      </c>
      <c r="B311" s="146" t="s">
        <v>488</v>
      </c>
      <c r="C311" s="146" t="s">
        <v>24</v>
      </c>
      <c r="D311" s="147">
        <v>30044</v>
      </c>
      <c r="E311" s="148" t="s">
        <v>9</v>
      </c>
      <c r="F311" s="63" t="str">
        <f>IF(E311="","",_xlfn.CONCAT(E311,_xlfn.XLOOKUP(D311,$J$9:$J$23,$I$9:$I$23,"ERROR",1,-1)))</f>
        <v>MV40</v>
      </c>
      <c r="G311" s="17" t="str">
        <f>_xlfn.CONCAT(A311," ",B311)</f>
        <v>Ali Dixon</v>
      </c>
    </row>
    <row r="312" spans="1:7" x14ac:dyDescent="0.45">
      <c r="A312" s="146" t="s">
        <v>492</v>
      </c>
      <c r="B312" s="146" t="s">
        <v>493</v>
      </c>
      <c r="C312" s="146" t="s">
        <v>364</v>
      </c>
      <c r="D312" s="147">
        <v>25597</v>
      </c>
      <c r="E312" s="148" t="s">
        <v>9</v>
      </c>
      <c r="F312" s="63" t="str">
        <f>IF(E312="","",_xlfn.CONCAT(E312,_xlfn.XLOOKUP(D312,$J$9:$J$23,$I$9:$I$23,"ERROR",1,-1)))</f>
        <v>MV50</v>
      </c>
      <c r="G312" s="17" t="str">
        <f>_xlfn.CONCAT(A312," ",B312)</f>
        <v>Mick Dobson</v>
      </c>
    </row>
    <row r="313" spans="1:7" x14ac:dyDescent="0.45">
      <c r="A313" s="149" t="s">
        <v>494</v>
      </c>
      <c r="B313" s="149" t="s">
        <v>495</v>
      </c>
      <c r="D313" s="150">
        <v>42568</v>
      </c>
      <c r="E313" s="151" t="s">
        <v>9</v>
      </c>
      <c r="F313" s="63" t="str">
        <f>IF(E313="","",_xlfn.CONCAT(E313,_xlfn.XLOOKUP(D313,$J$9:$J$23,$I$9:$I$23,"ERROR",1,-1)))</f>
        <v>MU11</v>
      </c>
      <c r="G313" s="17" t="str">
        <f>_xlfn.CONCAT(A313," ",B313)</f>
        <v>Blake Dodds</v>
      </c>
    </row>
    <row r="314" spans="1:7" x14ac:dyDescent="0.45">
      <c r="A314" s="149" t="s">
        <v>496</v>
      </c>
      <c r="B314" s="149" t="s">
        <v>495</v>
      </c>
      <c r="D314" s="150">
        <v>41703</v>
      </c>
      <c r="E314" s="151" t="s">
        <v>9</v>
      </c>
      <c r="F314" s="63" t="str">
        <f>IF(E314="","",_xlfn.CONCAT(E314,_xlfn.XLOOKUP(D314,$J$9:$J$23,$I$9:$I$23,"ERROR",1,-1)))</f>
        <v>MU13</v>
      </c>
      <c r="G314" s="17" t="str">
        <f>_xlfn.CONCAT(A314," ",B314)</f>
        <v>Harrison Dodds</v>
      </c>
    </row>
    <row r="315" spans="1:7" x14ac:dyDescent="0.45">
      <c r="A315" s="149" t="s">
        <v>375</v>
      </c>
      <c r="B315" s="149" t="s">
        <v>495</v>
      </c>
      <c r="C315" s="149" t="s">
        <v>28</v>
      </c>
      <c r="D315" s="150">
        <v>30881</v>
      </c>
      <c r="E315" s="151" t="s">
        <v>16</v>
      </c>
      <c r="F315" s="63" t="str">
        <f>IF(E315="","",_xlfn.CONCAT(E315,_xlfn.XLOOKUP(D315,$J$9:$J$23,$I$9:$I$23,"ERROR",1,-1)))</f>
        <v>FV40</v>
      </c>
      <c r="G315" s="17" t="str">
        <f>_xlfn.CONCAT(A315," ",B315)</f>
        <v>Abigail Dodds</v>
      </c>
    </row>
    <row r="316" spans="1:7" x14ac:dyDescent="0.45">
      <c r="A316" s="149" t="s">
        <v>72</v>
      </c>
      <c r="B316" s="149" t="s">
        <v>495</v>
      </c>
      <c r="C316" s="149" t="s">
        <v>28</v>
      </c>
      <c r="D316" s="150">
        <v>30455</v>
      </c>
      <c r="E316" s="151" t="s">
        <v>9</v>
      </c>
      <c r="F316" s="63" t="str">
        <f>IF(E316="","",_xlfn.CONCAT(E316,_xlfn.XLOOKUP(D316,$J$9:$J$23,$I$9:$I$23,"ERROR",1,-1)))</f>
        <v>MV40</v>
      </c>
      <c r="G316" s="17" t="str">
        <f>_xlfn.CONCAT(A316," ",B316)</f>
        <v>Andrew Dodds</v>
      </c>
    </row>
    <row r="317" spans="1:7" x14ac:dyDescent="0.45">
      <c r="A317" s="146" t="s">
        <v>358</v>
      </c>
      <c r="B317" s="146" t="s">
        <v>497</v>
      </c>
      <c r="C317" s="146" t="s">
        <v>139</v>
      </c>
      <c r="D317" s="147">
        <v>39067</v>
      </c>
      <c r="E317" s="148" t="s">
        <v>9</v>
      </c>
      <c r="F317" s="63" t="str">
        <f>IF(E317="","",_xlfn.CONCAT(E317,_xlfn.XLOOKUP(D317,$J$9:$J$23,$I$9:$I$23,"ERROR",1,-1)))</f>
        <v>MU23</v>
      </c>
      <c r="G317" s="17" t="str">
        <f>_xlfn.CONCAT(A317," ",B317)</f>
        <v>George Dodgson</v>
      </c>
    </row>
    <row r="318" spans="1:7" x14ac:dyDescent="0.45">
      <c r="A318" s="146" t="s">
        <v>220</v>
      </c>
      <c r="B318" s="146" t="s">
        <v>324</v>
      </c>
      <c r="C318" s="146" t="s">
        <v>142</v>
      </c>
      <c r="D318" s="147">
        <v>35373</v>
      </c>
      <c r="E318" s="148" t="s">
        <v>9</v>
      </c>
      <c r="F318" s="63" t="str">
        <f>IF(E318="","",_xlfn.CONCAT(E318,_xlfn.XLOOKUP(D318,$J$9:$J$23,$I$9:$I$23,"ERROR",1,-1)))</f>
        <v>MSEN</v>
      </c>
      <c r="G318" s="17" t="str">
        <f>_xlfn.CONCAT(A318," ",B318)</f>
        <v>Luke Donald</v>
      </c>
    </row>
    <row r="319" spans="1:7" x14ac:dyDescent="0.45">
      <c r="A319" s="163" t="s">
        <v>1493</v>
      </c>
      <c r="B319" s="163" t="s">
        <v>1494</v>
      </c>
      <c r="C319" s="163" t="s">
        <v>1495</v>
      </c>
      <c r="D319" s="150">
        <v>30548</v>
      </c>
      <c r="E319" s="151" t="s">
        <v>16</v>
      </c>
      <c r="F319" s="63" t="str">
        <f>IF(E319="","",_xlfn.CONCAT(E319,_xlfn.XLOOKUP(D319,$J$9:$J$23,$I$9:$I$23,"ERROR",1,-1)))</f>
        <v>FV40</v>
      </c>
      <c r="G319" s="17" t="str">
        <f>_xlfn.CONCAT(A319," ",B319)</f>
        <v>Andrea Donaldson</v>
      </c>
    </row>
    <row r="320" spans="1:7" x14ac:dyDescent="0.45">
      <c r="A320" s="146" t="s">
        <v>498</v>
      </c>
      <c r="B320" s="146" t="s">
        <v>499</v>
      </c>
      <c r="C320" s="146" t="s">
        <v>119</v>
      </c>
      <c r="D320" s="147">
        <v>23314</v>
      </c>
      <c r="E320" s="148" t="s">
        <v>9</v>
      </c>
      <c r="F320" s="63" t="str">
        <f>IF(E320="","",_xlfn.CONCAT(E320,_xlfn.XLOOKUP(D320,$J$9:$J$23,$I$9:$I$23,"ERROR",1,-1)))</f>
        <v>MV60</v>
      </c>
      <c r="G320" s="17" t="str">
        <f>_xlfn.CONCAT(A320," ",B320)</f>
        <v>Julian Donnelly</v>
      </c>
    </row>
    <row r="321" spans="1:7" x14ac:dyDescent="0.45">
      <c r="A321" s="146" t="s">
        <v>500</v>
      </c>
      <c r="B321" s="146" t="s">
        <v>501</v>
      </c>
      <c r="C321" s="146" t="s">
        <v>502</v>
      </c>
      <c r="D321" s="147">
        <v>32434</v>
      </c>
      <c r="E321" s="148" t="s">
        <v>16</v>
      </c>
      <c r="F321" s="63" t="str">
        <f>IF(E321="","",_xlfn.CONCAT(E321,_xlfn.XLOOKUP(D321,$J$9:$J$23,$I$9:$I$23,"ERROR",1,-1)))</f>
        <v>FSEN</v>
      </c>
      <c r="G321" s="17" t="str">
        <f>_xlfn.CONCAT(A321," ",B321)</f>
        <v>Rhiannon Douglas</v>
      </c>
    </row>
    <row r="322" spans="1:7" x14ac:dyDescent="0.45">
      <c r="A322" s="146" t="s">
        <v>330</v>
      </c>
      <c r="B322" s="146" t="s">
        <v>501</v>
      </c>
      <c r="C322" s="146" t="s">
        <v>28</v>
      </c>
      <c r="D322" s="150">
        <v>39672</v>
      </c>
      <c r="E322" s="151" t="s">
        <v>9</v>
      </c>
      <c r="F322" s="63" t="str">
        <f>IF(E322="","",_xlfn.CONCAT(E322,_xlfn.XLOOKUP(D322,$J$9:$J$23,$I$9:$I$23,"ERROR",1,-1)))</f>
        <v>MU19</v>
      </c>
      <c r="G322" s="17" t="str">
        <f>_xlfn.CONCAT(A322," ",B322)</f>
        <v>Joseph Douglas</v>
      </c>
    </row>
    <row r="323" spans="1:7" x14ac:dyDescent="0.45">
      <c r="A323" s="146" t="s">
        <v>148</v>
      </c>
      <c r="B323" s="146" t="s">
        <v>503</v>
      </c>
      <c r="C323" s="146" t="s">
        <v>8</v>
      </c>
      <c r="D323" s="147">
        <v>27410</v>
      </c>
      <c r="E323" s="148" t="s">
        <v>9</v>
      </c>
      <c r="F323" s="63" t="str">
        <f>IF(E323="","",_xlfn.CONCAT(E323,_xlfn.XLOOKUP(D323,$J$9:$J$23,$I$9:$I$23,"ERROR",1,-1)))</f>
        <v>MV50</v>
      </c>
      <c r="G323" s="17" t="str">
        <f>_xlfn.CONCAT(A323," ",B323)</f>
        <v>Nicholas Downes</v>
      </c>
    </row>
    <row r="324" spans="1:7" x14ac:dyDescent="0.45">
      <c r="A324" s="146" t="s">
        <v>393</v>
      </c>
      <c r="B324" s="146" t="s">
        <v>504</v>
      </c>
      <c r="C324" s="146" t="s">
        <v>24</v>
      </c>
      <c r="D324" s="147">
        <v>18138</v>
      </c>
      <c r="E324" s="148" t="s">
        <v>9</v>
      </c>
      <c r="F324" s="63" t="str">
        <f>IF(E324="","",_xlfn.CONCAT(E324,_xlfn.XLOOKUP(D324,$J$9:$J$23,$I$9:$I$23,"ERROR",1,-1)))</f>
        <v>MV70</v>
      </c>
      <c r="G324" s="17" t="str">
        <f>_xlfn.CONCAT(A324," ",B324)</f>
        <v>Jim Downie</v>
      </c>
    </row>
    <row r="325" spans="1:7" x14ac:dyDescent="0.45">
      <c r="A325" s="163" t="s">
        <v>993</v>
      </c>
      <c r="B325" s="163" t="s">
        <v>504</v>
      </c>
      <c r="C325" s="163" t="s">
        <v>24</v>
      </c>
      <c r="D325" s="164">
        <v>32958</v>
      </c>
      <c r="E325" s="165" t="s">
        <v>16</v>
      </c>
      <c r="F325" s="63" t="str">
        <f>IF(E325="","",_xlfn.CONCAT(E325,_xlfn.XLOOKUP(D325,$J$9:$J$23,$I$9:$I$23,"ERROR",1,-1)))</f>
        <v>FSEN</v>
      </c>
      <c r="G325" s="17" t="str">
        <f>_xlfn.CONCAT(A325," ",B325)</f>
        <v>Katherine Downie</v>
      </c>
    </row>
    <row r="326" spans="1:7" x14ac:dyDescent="0.45">
      <c r="A326" s="149" t="s">
        <v>236</v>
      </c>
      <c r="B326" s="149" t="s">
        <v>505</v>
      </c>
      <c r="C326" s="149" t="s">
        <v>217</v>
      </c>
      <c r="D326" s="150">
        <v>34012</v>
      </c>
      <c r="E326" s="151" t="s">
        <v>16</v>
      </c>
      <c r="F326" s="63" t="str">
        <f>IF(E326="","",_xlfn.CONCAT(E326,_xlfn.XLOOKUP(D326,$J$9:$J$23,$I$9:$I$23,"ERROR",1,-1)))</f>
        <v>FSEN</v>
      </c>
      <c r="G326" s="17" t="str">
        <f>_xlfn.CONCAT(A326," ",B326)</f>
        <v>Hannah Dowson</v>
      </c>
    </row>
    <row r="327" spans="1:7" x14ac:dyDescent="0.45">
      <c r="A327" s="146" t="s">
        <v>96</v>
      </c>
      <c r="B327" s="146" t="s">
        <v>506</v>
      </c>
      <c r="C327" s="146" t="s">
        <v>507</v>
      </c>
      <c r="D327" s="147">
        <v>22322</v>
      </c>
      <c r="E327" s="148" t="s">
        <v>9</v>
      </c>
      <c r="F327" s="63" t="str">
        <f>IF(E327="","",_xlfn.CONCAT(E327,_xlfn.XLOOKUP(D327,$J$9:$J$23,$I$9:$I$23,"ERROR",1,-1)))</f>
        <v>MV60</v>
      </c>
      <c r="G327" s="17" t="str">
        <f>_xlfn.CONCAT(A327," ",B327)</f>
        <v>Paul Doxford</v>
      </c>
    </row>
    <row r="328" spans="1:7" x14ac:dyDescent="0.45">
      <c r="A328" s="146" t="s">
        <v>143</v>
      </c>
      <c r="B328" s="146" t="s">
        <v>508</v>
      </c>
      <c r="C328" s="146" t="s">
        <v>91</v>
      </c>
      <c r="D328" s="147">
        <v>29116</v>
      </c>
      <c r="E328" s="148" t="s">
        <v>9</v>
      </c>
      <c r="F328" s="63" t="str">
        <f>IF(E328="","",_xlfn.CONCAT(E328,_xlfn.XLOOKUP(D328,$J$9:$J$23,$I$9:$I$23,"ERROR",1,-1)))</f>
        <v>MV40</v>
      </c>
      <c r="G328" s="17" t="str">
        <f>_xlfn.CONCAT(A328," ",B328)</f>
        <v>Chris Draper</v>
      </c>
    </row>
    <row r="329" spans="1:7" x14ac:dyDescent="0.45">
      <c r="A329" s="146" t="s">
        <v>509</v>
      </c>
      <c r="B329" s="146" t="s">
        <v>510</v>
      </c>
      <c r="C329" s="146" t="s">
        <v>24</v>
      </c>
      <c r="D329" s="147">
        <v>27133</v>
      </c>
      <c r="E329" s="148" t="s">
        <v>16</v>
      </c>
      <c r="F329" s="63" t="str">
        <f>IF(E329="","",_xlfn.CONCAT(E329,_xlfn.XLOOKUP(D329,$J$9:$J$23,$I$9:$I$23,"ERROR",1,-1)))</f>
        <v>FV50</v>
      </c>
      <c r="G329" s="17" t="str">
        <f>_xlfn.CONCAT(A329," ",B329)</f>
        <v>Celia Dring</v>
      </c>
    </row>
    <row r="330" spans="1:7" x14ac:dyDescent="0.45">
      <c r="A330" s="146" t="s">
        <v>440</v>
      </c>
      <c r="B330" s="146" t="s">
        <v>510</v>
      </c>
      <c r="C330" s="146" t="s">
        <v>28</v>
      </c>
      <c r="D330" s="147">
        <v>23197</v>
      </c>
      <c r="E330" s="148" t="s">
        <v>9</v>
      </c>
      <c r="F330" s="63" t="str">
        <f>IF(E330="","",_xlfn.CONCAT(E330,_xlfn.XLOOKUP(D330,$J$9:$J$23,$I$9:$I$23,"ERROR",1,-1)))</f>
        <v>MV60</v>
      </c>
      <c r="G330" s="17" t="str">
        <f>_xlfn.CONCAT(A330," ",B330)</f>
        <v>Craig Dring</v>
      </c>
    </row>
    <row r="331" spans="1:7" x14ac:dyDescent="0.45">
      <c r="A331" s="146" t="s">
        <v>77</v>
      </c>
      <c r="B331" s="146" t="s">
        <v>511</v>
      </c>
      <c r="C331" s="146" t="s">
        <v>24</v>
      </c>
      <c r="D331" s="147">
        <v>25069</v>
      </c>
      <c r="E331" s="148" t="s">
        <v>9</v>
      </c>
      <c r="F331" s="63" t="str">
        <f>IF(E331="","",_xlfn.CONCAT(E331,_xlfn.XLOOKUP(D331,$J$9:$J$23,$I$9:$I$23,"ERROR",1,-1)))</f>
        <v>MV50</v>
      </c>
      <c r="G331" s="17" t="str">
        <f>_xlfn.CONCAT(A331," ",B331)</f>
        <v>John Duff</v>
      </c>
    </row>
    <row r="332" spans="1:7" x14ac:dyDescent="0.45">
      <c r="A332" s="146" t="s">
        <v>330</v>
      </c>
      <c r="B332" s="146" t="s">
        <v>512</v>
      </c>
      <c r="C332" s="146" t="s">
        <v>91</v>
      </c>
      <c r="D332" s="147">
        <v>36721</v>
      </c>
      <c r="E332" s="148" t="s">
        <v>9</v>
      </c>
      <c r="F332" s="63" t="str">
        <f>IF(E332="","",_xlfn.CONCAT(E332,_xlfn.XLOOKUP(D332,$J$9:$J$23,$I$9:$I$23,"ERROR",1,-1)))</f>
        <v>MSEN</v>
      </c>
      <c r="G332" s="17" t="str">
        <f>_xlfn.CONCAT(A332," ",B332)</f>
        <v>Joseph Dugdale</v>
      </c>
    </row>
    <row r="333" spans="1:7" x14ac:dyDescent="0.45">
      <c r="A333" s="149" t="s">
        <v>316</v>
      </c>
      <c r="B333" s="149" t="s">
        <v>512</v>
      </c>
      <c r="C333" s="149" t="s">
        <v>318</v>
      </c>
      <c r="D333" s="150">
        <v>20652</v>
      </c>
      <c r="E333" s="151" t="s">
        <v>9</v>
      </c>
      <c r="F333" s="63" t="str">
        <f>IF(E333="","",_xlfn.CONCAT(E333,_xlfn.XLOOKUP(D333,$J$9:$J$23,$I$9:$I$23,"ERROR",1,-1)))</f>
        <v>MV60</v>
      </c>
      <c r="G333" s="17" t="str">
        <f>_xlfn.CONCAT(A333," ",B333)</f>
        <v>Peter Dugdale</v>
      </c>
    </row>
    <row r="334" spans="1:7" x14ac:dyDescent="0.45">
      <c r="A334" s="146" t="s">
        <v>513</v>
      </c>
      <c r="B334" s="146" t="s">
        <v>514</v>
      </c>
      <c r="C334" s="146" t="s">
        <v>205</v>
      </c>
      <c r="D334" s="147">
        <v>32423</v>
      </c>
      <c r="E334" s="148" t="s">
        <v>9</v>
      </c>
      <c r="F334" s="63" t="str">
        <f>IF(E334="","",_xlfn.CONCAT(E334,_xlfn.XLOOKUP(D334,$J$9:$J$23,$I$9:$I$23,"ERROR",1,-1)))</f>
        <v>MSEN</v>
      </c>
      <c r="G334" s="17" t="str">
        <f>_xlfn.CONCAT(A334," ",B334)</f>
        <v>Lochlan Dulson</v>
      </c>
    </row>
    <row r="335" spans="1:7" x14ac:dyDescent="0.45">
      <c r="A335" s="146" t="s">
        <v>196</v>
      </c>
      <c r="B335" s="146" t="s">
        <v>515</v>
      </c>
      <c r="C335" s="146" t="s">
        <v>28</v>
      </c>
      <c r="D335" s="147">
        <v>32384</v>
      </c>
      <c r="E335" s="148" t="s">
        <v>9</v>
      </c>
      <c r="F335" s="63" t="str">
        <f>IF(E335="","",_xlfn.CONCAT(E335,_xlfn.XLOOKUP(D335,$J$9:$J$23,$I$9:$I$23,"ERROR",1,-1)))</f>
        <v>MSEN</v>
      </c>
      <c r="G335" s="17" t="str">
        <f>_xlfn.CONCAT(A335," ",B335)</f>
        <v>Tom Duncomb</v>
      </c>
    </row>
    <row r="336" spans="1:7" x14ac:dyDescent="0.45">
      <c r="A336" s="149" t="s">
        <v>516</v>
      </c>
      <c r="B336" s="149" t="s">
        <v>517</v>
      </c>
      <c r="C336" s="149" t="s">
        <v>24</v>
      </c>
      <c r="D336" s="150">
        <v>34655</v>
      </c>
      <c r="E336" s="151" t="s">
        <v>16</v>
      </c>
      <c r="F336" s="63" t="str">
        <f>IF(E336="","",_xlfn.CONCAT(E336,_xlfn.XLOOKUP(D336,$J$9:$J$23,$I$9:$I$23,"ERROR",1,-1)))</f>
        <v>FSEN</v>
      </c>
      <c r="G336" s="17" t="str">
        <f>_xlfn.CONCAT(A336," ",B336)</f>
        <v>Alexandra Duncombe</v>
      </c>
    </row>
    <row r="337" spans="1:7" x14ac:dyDescent="0.45">
      <c r="A337" s="163" t="s">
        <v>196</v>
      </c>
      <c r="B337" s="163" t="s">
        <v>1483</v>
      </c>
      <c r="C337" s="163" t="s">
        <v>15</v>
      </c>
      <c r="D337" s="150">
        <v>31846</v>
      </c>
      <c r="E337" s="151" t="s">
        <v>9</v>
      </c>
      <c r="F337" s="63" t="str">
        <f>IF(E337="","",_xlfn.CONCAT(E337,_xlfn.XLOOKUP(D337,$J$9:$J$23,$I$9:$I$23,"ERROR",1,-1)))</f>
        <v>MSEN</v>
      </c>
      <c r="G337" s="17" t="str">
        <f>_xlfn.CONCAT(A337," ",B337)</f>
        <v>Tom Dunlop</v>
      </c>
    </row>
    <row r="338" spans="1:7" x14ac:dyDescent="0.45">
      <c r="A338" s="146" t="s">
        <v>404</v>
      </c>
      <c r="B338" s="146" t="s">
        <v>518</v>
      </c>
      <c r="C338" s="146" t="s">
        <v>43</v>
      </c>
      <c r="D338" s="147">
        <v>27942</v>
      </c>
      <c r="E338" s="148" t="s">
        <v>9</v>
      </c>
      <c r="F338" s="63" t="str">
        <f>IF(E338="","",_xlfn.CONCAT(E338,_xlfn.XLOOKUP(D338,$J$9:$J$23,$I$9:$I$23,"ERROR",1,-1)))</f>
        <v>MV40</v>
      </c>
      <c r="G338" s="17" t="str">
        <f>_xlfn.CONCAT(A338," ",B338)</f>
        <v>Michael Dunning</v>
      </c>
    </row>
    <row r="339" spans="1:7" x14ac:dyDescent="0.45">
      <c r="A339" s="146" t="s">
        <v>519</v>
      </c>
      <c r="B339" s="146" t="s">
        <v>520</v>
      </c>
      <c r="C339" s="146" t="s">
        <v>24</v>
      </c>
      <c r="D339" s="147">
        <v>31899</v>
      </c>
      <c r="E339" s="148" t="s">
        <v>16</v>
      </c>
      <c r="F339" s="63" t="str">
        <f>IF(E339="","",_xlfn.CONCAT(E339,_xlfn.XLOOKUP(D339,$J$9:$J$23,$I$9:$I$23,"ERROR",1,-1)))</f>
        <v>FSEN</v>
      </c>
      <c r="G339" s="17" t="str">
        <f>_xlfn.CONCAT(A339," ",B339)</f>
        <v>Heidi Dyson</v>
      </c>
    </row>
    <row r="340" spans="1:7" x14ac:dyDescent="0.45">
      <c r="A340" s="146" t="s">
        <v>96</v>
      </c>
      <c r="B340" s="146" t="s">
        <v>520</v>
      </c>
      <c r="C340" s="146" t="s">
        <v>24</v>
      </c>
      <c r="D340" s="150">
        <v>31568</v>
      </c>
      <c r="E340" s="148" t="s">
        <v>9</v>
      </c>
      <c r="F340" s="63" t="str">
        <f>IF(E340="","",_xlfn.CONCAT(E340,_xlfn.XLOOKUP(D340,$J$9:$J$23,$I$9:$I$23,"ERROR",1,-1)))</f>
        <v>MSEN</v>
      </c>
      <c r="G340" s="17" t="str">
        <f>_xlfn.CONCAT(A340," ",B340)</f>
        <v>Paul Dyson</v>
      </c>
    </row>
    <row r="341" spans="1:7" x14ac:dyDescent="0.45">
      <c r="A341" s="149" t="s">
        <v>521</v>
      </c>
      <c r="B341" s="149" t="s">
        <v>522</v>
      </c>
      <c r="C341" s="149" t="s">
        <v>523</v>
      </c>
      <c r="D341" s="150">
        <v>34663</v>
      </c>
      <c r="E341" s="151" t="s">
        <v>9</v>
      </c>
      <c r="F341" s="63" t="str">
        <f>IF(E341="","",_xlfn.CONCAT(E341,_xlfn.XLOOKUP(D341,$J$9:$J$23,$I$9:$I$23,"ERROR",1,-1)))</f>
        <v>MSEN</v>
      </c>
      <c r="G341" s="17" t="str">
        <f>_xlfn.CONCAT(A341," ",B341)</f>
        <v>Cailum Earley</v>
      </c>
    </row>
    <row r="342" spans="1:7" x14ac:dyDescent="0.45">
      <c r="A342" s="146" t="s">
        <v>441</v>
      </c>
      <c r="B342" s="146" t="s">
        <v>524</v>
      </c>
      <c r="C342" s="146" t="s">
        <v>242</v>
      </c>
      <c r="D342" s="147">
        <v>30739</v>
      </c>
      <c r="E342" s="148" t="s">
        <v>9</v>
      </c>
      <c r="F342" s="63" t="str">
        <f>IF(E342="","",_xlfn.CONCAT(E342,_xlfn.XLOOKUP(D342,$J$9:$J$23,$I$9:$I$23,"ERROR",1,-1)))</f>
        <v>MV40</v>
      </c>
      <c r="G342" s="17" t="str">
        <f>_xlfn.CONCAT(A342," ",B342)</f>
        <v>Robert Eaton</v>
      </c>
    </row>
    <row r="343" spans="1:7" x14ac:dyDescent="0.45">
      <c r="A343" s="146" t="s">
        <v>67</v>
      </c>
      <c r="B343" s="146" t="s">
        <v>525</v>
      </c>
      <c r="C343" s="146" t="s">
        <v>12</v>
      </c>
      <c r="D343" s="150">
        <v>25031</v>
      </c>
      <c r="E343" s="148" t="s">
        <v>9</v>
      </c>
      <c r="F343" s="63" t="str">
        <f>IF(E343="","",_xlfn.CONCAT(E343,_xlfn.XLOOKUP(D343,$J$9:$J$23,$I$9:$I$23,"ERROR",1,-1)))</f>
        <v>MV50</v>
      </c>
      <c r="G343" s="17" t="str">
        <f>_xlfn.CONCAT(A343," ",B343)</f>
        <v>Mike Eddy</v>
      </c>
    </row>
    <row r="344" spans="1:7" x14ac:dyDescent="0.45">
      <c r="A344" s="146" t="s">
        <v>526</v>
      </c>
      <c r="B344" s="146" t="s">
        <v>527</v>
      </c>
      <c r="C344" s="146" t="s">
        <v>28</v>
      </c>
      <c r="D344" s="147">
        <v>36107</v>
      </c>
      <c r="E344" s="148" t="s">
        <v>9</v>
      </c>
      <c r="F344" s="63" t="str">
        <f>IF(E344="","",_xlfn.CONCAT(E344,_xlfn.XLOOKUP(D344,$J$9:$J$23,$I$9:$I$23,"ERROR",1,-1)))</f>
        <v>MSEN</v>
      </c>
      <c r="G344" s="17" t="str">
        <f>_xlfn.CONCAT(A344," ",B344)</f>
        <v>Jasper Edgar</v>
      </c>
    </row>
    <row r="345" spans="1:7" x14ac:dyDescent="0.45">
      <c r="A345" s="149" t="s">
        <v>528</v>
      </c>
      <c r="B345" s="149" t="s">
        <v>529</v>
      </c>
      <c r="C345" s="149" t="s">
        <v>28</v>
      </c>
      <c r="D345" s="150">
        <v>39420</v>
      </c>
      <c r="E345" s="151" t="s">
        <v>16</v>
      </c>
      <c r="F345" s="63" t="str">
        <f>IF(E345="","",_xlfn.CONCAT(E345,_xlfn.XLOOKUP(D345,$J$9:$J$23,$I$9:$I$23,"ERROR",1,-1)))</f>
        <v>FU19</v>
      </c>
      <c r="G345" s="17" t="str">
        <f>_xlfn.CONCAT(A345," ",B345)</f>
        <v>Harriet Edginton</v>
      </c>
    </row>
    <row r="346" spans="1:7" x14ac:dyDescent="0.45">
      <c r="A346" s="146" t="s">
        <v>143</v>
      </c>
      <c r="B346" s="146" t="s">
        <v>530</v>
      </c>
      <c r="C346" s="146" t="s">
        <v>24</v>
      </c>
      <c r="D346" s="147">
        <v>30528</v>
      </c>
      <c r="E346" s="148" t="s">
        <v>9</v>
      </c>
      <c r="F346" s="63" t="str">
        <f>IF(E346="","",_xlfn.CONCAT(E346,_xlfn.XLOOKUP(D346,$J$9:$J$23,$I$9:$I$23,"ERROR",1,-1)))</f>
        <v>MV40</v>
      </c>
      <c r="G346" s="17" t="str">
        <f>_xlfn.CONCAT(A346," ",B346)</f>
        <v>Chris Edis</v>
      </c>
    </row>
    <row r="347" spans="1:7" x14ac:dyDescent="0.45">
      <c r="A347" s="146" t="s">
        <v>531</v>
      </c>
      <c r="B347" s="146" t="s">
        <v>532</v>
      </c>
      <c r="C347" s="146" t="s">
        <v>28</v>
      </c>
      <c r="D347" s="147">
        <v>37188</v>
      </c>
      <c r="E347" s="148" t="s">
        <v>9</v>
      </c>
      <c r="F347" s="63" t="str">
        <f>IF(E347="","",_xlfn.CONCAT(E347,_xlfn.XLOOKUP(D347,$J$9:$J$23,$I$9:$I$23,"ERROR",1,-1)))</f>
        <v>MSEN</v>
      </c>
      <c r="G347" s="17" t="str">
        <f>_xlfn.CONCAT(A347," ",B347)</f>
        <v>Kieron Egerton</v>
      </c>
    </row>
    <row r="348" spans="1:7" x14ac:dyDescent="0.45">
      <c r="A348" s="146" t="s">
        <v>143</v>
      </c>
      <c r="B348" s="146" t="s">
        <v>533</v>
      </c>
      <c r="C348" s="146" t="s">
        <v>534</v>
      </c>
      <c r="D348" s="147">
        <v>25428</v>
      </c>
      <c r="E348" s="148" t="s">
        <v>9</v>
      </c>
      <c r="F348" s="63" t="str">
        <f>IF(E348="","",_xlfn.CONCAT(E348,_xlfn.XLOOKUP(D348,$J$9:$J$23,$I$9:$I$23,"ERROR",1,-1)))</f>
        <v>MV50</v>
      </c>
      <c r="G348" s="17" t="str">
        <f>_xlfn.CONCAT(A348," ",B348)</f>
        <v>Chris Eggett</v>
      </c>
    </row>
    <row r="349" spans="1:7" x14ac:dyDescent="0.45">
      <c r="A349" s="146" t="s">
        <v>109</v>
      </c>
      <c r="B349" s="146" t="s">
        <v>535</v>
      </c>
      <c r="C349" s="146" t="s">
        <v>12</v>
      </c>
      <c r="D349" s="147">
        <v>34757</v>
      </c>
      <c r="E349" s="148" t="s">
        <v>9</v>
      </c>
      <c r="F349" s="63" t="str">
        <f>IF(E349="","",_xlfn.CONCAT(E349,_xlfn.XLOOKUP(D349,$J$9:$J$23,$I$9:$I$23,"ERROR",1,-1)))</f>
        <v>MSEN</v>
      </c>
      <c r="G349" s="17" t="str">
        <f>_xlfn.CONCAT(A349," ",B349)</f>
        <v>Matthew Elkington</v>
      </c>
    </row>
    <row r="350" spans="1:7" x14ac:dyDescent="0.45">
      <c r="A350" s="149" t="s">
        <v>249</v>
      </c>
      <c r="B350" s="149" t="s">
        <v>536</v>
      </c>
      <c r="C350" s="149" t="s">
        <v>28</v>
      </c>
      <c r="D350" s="150">
        <v>28999</v>
      </c>
      <c r="E350" s="151" t="s">
        <v>9</v>
      </c>
      <c r="F350" s="63" t="str">
        <f>IF(E350="","",_xlfn.CONCAT(E350,_xlfn.XLOOKUP(D350,$J$9:$J$23,$I$9:$I$23,"ERROR",1,-1)))</f>
        <v>MV40</v>
      </c>
      <c r="G350" s="17" t="str">
        <f>_xlfn.CONCAT(A350," ",B350)</f>
        <v>Harry Ellis</v>
      </c>
    </row>
    <row r="351" spans="1:7" x14ac:dyDescent="0.45">
      <c r="A351" s="146" t="s">
        <v>6</v>
      </c>
      <c r="B351" s="146" t="s">
        <v>537</v>
      </c>
      <c r="C351" s="146" t="s">
        <v>28</v>
      </c>
      <c r="D351" s="147">
        <v>28568</v>
      </c>
      <c r="E351" s="148" t="s">
        <v>9</v>
      </c>
      <c r="F351" s="63" t="str">
        <f>IF(E351="","",_xlfn.CONCAT(E351,_xlfn.XLOOKUP(D351,$J$9:$J$23,$I$9:$I$23,"ERROR",1,-1)))</f>
        <v>MV40</v>
      </c>
      <c r="G351" s="17" t="str">
        <f>_xlfn.CONCAT(A351," ",B351)</f>
        <v>Ian Elsby</v>
      </c>
    </row>
    <row r="352" spans="1:7" x14ac:dyDescent="0.45">
      <c r="A352" s="163" t="s">
        <v>297</v>
      </c>
      <c r="B352" s="163" t="s">
        <v>1486</v>
      </c>
      <c r="C352" s="163" t="s">
        <v>28</v>
      </c>
      <c r="D352" s="150">
        <v>23916</v>
      </c>
      <c r="E352" s="151" t="s">
        <v>9</v>
      </c>
      <c r="F352" s="63" t="str">
        <f>IF(E352="","",_xlfn.CONCAT(E352,_xlfn.XLOOKUP(D352,$J$9:$J$23,$I$9:$I$23,"ERROR",1,-1)))</f>
        <v>MV50</v>
      </c>
      <c r="G352" s="17" t="str">
        <f>_xlfn.CONCAT(A352," ",B352)</f>
        <v>Matt Emery</v>
      </c>
    </row>
    <row r="353" spans="1:7" x14ac:dyDescent="0.45">
      <c r="A353" s="163" t="s">
        <v>1506</v>
      </c>
      <c r="B353" s="163" t="s">
        <v>1507</v>
      </c>
      <c r="C353" s="163" t="s">
        <v>24</v>
      </c>
      <c r="D353" s="150">
        <v>32167</v>
      </c>
      <c r="E353" s="151" t="s">
        <v>16</v>
      </c>
      <c r="F353" s="63" t="str">
        <f>IF(E353="","",_xlfn.CONCAT(E353,_xlfn.XLOOKUP(D353,$J$9:$J$23,$I$9:$I$23,"ERROR",1,-1)))</f>
        <v>FSEN</v>
      </c>
      <c r="G353" s="17" t="str">
        <f>_xlfn.CONCAT(A353," ",B353)</f>
        <v>Stefanie Ervine</v>
      </c>
    </row>
    <row r="354" spans="1:7" x14ac:dyDescent="0.45">
      <c r="A354" s="149" t="s">
        <v>99</v>
      </c>
      <c r="B354" s="149" t="s">
        <v>538</v>
      </c>
      <c r="D354" s="150">
        <v>42188</v>
      </c>
      <c r="E354" s="151" t="s">
        <v>16</v>
      </c>
      <c r="F354" s="63" t="str">
        <f>IF(E354="","",_xlfn.CONCAT(E354,_xlfn.XLOOKUP(D354,$J$9:$J$23,$I$9:$I$23,"ERROR",1,-1)))</f>
        <v>FU11</v>
      </c>
      <c r="G354" s="17" t="str">
        <f>_xlfn.CONCAT(A354," ",B354)</f>
        <v>Rowan Evans</v>
      </c>
    </row>
    <row r="355" spans="1:7" x14ac:dyDescent="0.45">
      <c r="A355" s="163" t="s">
        <v>143</v>
      </c>
      <c r="B355" s="163" t="s">
        <v>538</v>
      </c>
      <c r="C355" s="163" t="s">
        <v>12</v>
      </c>
      <c r="D355" s="150">
        <v>25691</v>
      </c>
      <c r="E355" s="151" t="s">
        <v>9</v>
      </c>
      <c r="F355" s="63" t="str">
        <f>IF(E355="","",_xlfn.CONCAT(E355,_xlfn.XLOOKUP(D355,$J$9:$J$23,$I$9:$I$23,"ERROR",1,-1)))</f>
        <v>MV50</v>
      </c>
      <c r="G355" s="17" t="str">
        <f>_xlfn.CONCAT(A355," ",B355)</f>
        <v>Chris Evans</v>
      </c>
    </row>
    <row r="356" spans="1:7" x14ac:dyDescent="0.45">
      <c r="A356" s="146" t="s">
        <v>287</v>
      </c>
      <c r="B356" s="146" t="s">
        <v>539</v>
      </c>
      <c r="C356" s="146" t="s">
        <v>79</v>
      </c>
      <c r="D356" s="147">
        <v>32624</v>
      </c>
      <c r="E356" s="148" t="s">
        <v>9</v>
      </c>
      <c r="F356" s="63" t="str">
        <f>IF(E356="","",_xlfn.CONCAT(E356,_xlfn.XLOOKUP(D356,$J$9:$J$23,$I$9:$I$23,"ERROR",1,-1)))</f>
        <v>MSEN</v>
      </c>
      <c r="G356" s="17" t="str">
        <f>_xlfn.CONCAT(A356," ",B356)</f>
        <v>Jack Eyre</v>
      </c>
    </row>
    <row r="357" spans="1:7" x14ac:dyDescent="0.45">
      <c r="A357" s="146" t="s">
        <v>540</v>
      </c>
      <c r="B357" s="146" t="s">
        <v>541</v>
      </c>
      <c r="C357" s="146" t="s">
        <v>542</v>
      </c>
      <c r="D357" s="147">
        <v>30941</v>
      </c>
      <c r="E357" s="148" t="s">
        <v>16</v>
      </c>
      <c r="F357" s="63" t="str">
        <f>IF(E357="","",_xlfn.CONCAT(E357,_xlfn.XLOOKUP(D357,$J$9:$J$23,$I$9:$I$23,"ERROR",1,-1)))</f>
        <v>FV40</v>
      </c>
      <c r="G357" s="17" t="str">
        <f>_xlfn.CONCAT(A357," ",B357)</f>
        <v>Rachael Fairclough</v>
      </c>
    </row>
    <row r="358" spans="1:7" x14ac:dyDescent="0.45">
      <c r="A358" s="146" t="s">
        <v>404</v>
      </c>
      <c r="B358" s="146" t="s">
        <v>543</v>
      </c>
      <c r="C358" s="146" t="s">
        <v>94</v>
      </c>
      <c r="D358" s="147">
        <v>24733</v>
      </c>
      <c r="E358" s="148" t="s">
        <v>9</v>
      </c>
      <c r="F358" s="63" t="str">
        <f>IF(E358="","",_xlfn.CONCAT(E358,_xlfn.XLOOKUP(D358,$J$9:$J$23,$I$9:$I$23,"ERROR",1,-1)))</f>
        <v>MV50</v>
      </c>
      <c r="G358" s="17" t="str">
        <f>_xlfn.CONCAT(A358," ",B358)</f>
        <v>Michael Fanning</v>
      </c>
    </row>
    <row r="359" spans="1:7" x14ac:dyDescent="0.45">
      <c r="A359" s="146" t="s">
        <v>143</v>
      </c>
      <c r="B359" s="146" t="s">
        <v>544</v>
      </c>
      <c r="C359" s="146" t="s">
        <v>28</v>
      </c>
      <c r="D359" s="147">
        <v>30739</v>
      </c>
      <c r="E359" s="148" t="s">
        <v>9</v>
      </c>
      <c r="F359" s="63" t="str">
        <f>IF(E359="","",_xlfn.CONCAT(E359,_xlfn.XLOOKUP(D359,$J$9:$J$23,$I$9:$I$23,"ERROR",1,-1)))</f>
        <v>MV40</v>
      </c>
      <c r="G359" s="17" t="str">
        <f>_xlfn.CONCAT(A359," ",B359)</f>
        <v>Chris Farmer</v>
      </c>
    </row>
    <row r="360" spans="1:7" x14ac:dyDescent="0.45">
      <c r="A360" s="149" t="s">
        <v>545</v>
      </c>
      <c r="B360" s="149" t="s">
        <v>546</v>
      </c>
      <c r="D360" s="150">
        <v>43054</v>
      </c>
      <c r="E360" s="151" t="s">
        <v>9</v>
      </c>
      <c r="F360" s="63" t="str">
        <f>IF(E360="","",_xlfn.CONCAT(E360,_xlfn.XLOOKUP(D360,$J$9:$J$23,$I$9:$I$23,"ERROR",1,-1)))</f>
        <v>MU9</v>
      </c>
      <c r="G360" s="17" t="str">
        <f>_xlfn.CONCAT(A360," ",B360)</f>
        <v>Freddie Farnham</v>
      </c>
    </row>
    <row r="361" spans="1:7" x14ac:dyDescent="0.45">
      <c r="A361" s="149" t="s">
        <v>277</v>
      </c>
      <c r="B361" s="149" t="s">
        <v>546</v>
      </c>
      <c r="D361" s="150">
        <v>42114</v>
      </c>
      <c r="E361" s="151" t="s">
        <v>16</v>
      </c>
      <c r="F361" s="63" t="str">
        <f>IF(E361="","",_xlfn.CONCAT(E361,_xlfn.XLOOKUP(D361,$J$9:$J$23,$I$9:$I$23,"ERROR",1,-1)))</f>
        <v>FU11</v>
      </c>
      <c r="G361" s="17" t="str">
        <f>_xlfn.CONCAT(A361," ",B361)</f>
        <v>Molly Farnham</v>
      </c>
    </row>
    <row r="362" spans="1:7" x14ac:dyDescent="0.45">
      <c r="A362" s="146" t="s">
        <v>10</v>
      </c>
      <c r="B362" s="146" t="s">
        <v>547</v>
      </c>
      <c r="C362" s="146" t="s">
        <v>8</v>
      </c>
      <c r="D362" s="147">
        <v>27321</v>
      </c>
      <c r="E362" s="148" t="s">
        <v>9</v>
      </c>
      <c r="F362" s="63" t="str">
        <f>IF(E362="","",_xlfn.CONCAT(E362,_xlfn.XLOOKUP(D362,$J$9:$J$23,$I$9:$I$23,"ERROR",1,-1)))</f>
        <v>MV50</v>
      </c>
      <c r="G362" s="17" t="str">
        <f>_xlfn.CONCAT(A362," ",B362)</f>
        <v>Ben Faulden</v>
      </c>
    </row>
    <row r="363" spans="1:7" x14ac:dyDescent="0.45">
      <c r="A363" s="149" t="s">
        <v>496</v>
      </c>
      <c r="B363" s="149" t="s">
        <v>548</v>
      </c>
      <c r="C363" s="149" t="s">
        <v>28</v>
      </c>
      <c r="D363" s="150">
        <v>40106</v>
      </c>
      <c r="E363" s="151" t="s">
        <v>9</v>
      </c>
      <c r="F363" s="63" t="str">
        <f>IF(E363="","",_xlfn.CONCAT(E363,_xlfn.XLOOKUP(D363,$J$9:$J$23,$I$9:$I$23,"ERROR",1,-1)))</f>
        <v>MU17</v>
      </c>
      <c r="G363" s="17" t="str">
        <f>_xlfn.CONCAT(A363," ",B363)</f>
        <v>Harrison Faulder</v>
      </c>
    </row>
    <row r="364" spans="1:7" x14ac:dyDescent="0.45">
      <c r="A364" s="149" t="s">
        <v>549</v>
      </c>
      <c r="B364" s="149" t="s">
        <v>548</v>
      </c>
      <c r="C364" s="149" t="s">
        <v>8</v>
      </c>
      <c r="D364" s="150">
        <v>27321</v>
      </c>
      <c r="E364" s="151" t="s">
        <v>16</v>
      </c>
      <c r="F364" s="63" t="str">
        <f>IF(E364="","",_xlfn.CONCAT(E364,_xlfn.XLOOKUP(D364,$J$9:$J$23,$I$9:$I$23,"ERROR",1,-1)))</f>
        <v>FV50</v>
      </c>
      <c r="G364" s="17" t="str">
        <f>_xlfn.CONCAT(A364," ",B364)</f>
        <v>Bev Faulder</v>
      </c>
    </row>
    <row r="365" spans="1:7" x14ac:dyDescent="0.45">
      <c r="A365" s="163" t="s">
        <v>441</v>
      </c>
      <c r="B365" s="163" t="s">
        <v>1479</v>
      </c>
      <c r="C365" s="163" t="s">
        <v>24</v>
      </c>
      <c r="D365" s="150">
        <v>33105</v>
      </c>
      <c r="E365" s="151" t="s">
        <v>9</v>
      </c>
      <c r="F365" s="63" t="str">
        <f>IF(E365="","",_xlfn.CONCAT(E365,_xlfn.XLOOKUP(D365,$J$9:$J$23,$I$9:$I$23,"ERROR",1,-1)))</f>
        <v>MSEN</v>
      </c>
      <c r="G365" s="17" t="str">
        <f>_xlfn.CONCAT(A365," ",B365)</f>
        <v>Robert Faulkner</v>
      </c>
    </row>
    <row r="366" spans="1:7" x14ac:dyDescent="0.45">
      <c r="A366" s="146" t="s">
        <v>550</v>
      </c>
      <c r="B366" s="146" t="s">
        <v>551</v>
      </c>
      <c r="C366" s="149" t="s">
        <v>48</v>
      </c>
      <c r="D366" s="150">
        <v>41760</v>
      </c>
      <c r="E366" s="151" t="s">
        <v>16</v>
      </c>
      <c r="F366" s="63" t="str">
        <f>IF(E366="","",_xlfn.CONCAT(E366,_xlfn.XLOOKUP(D366,$J$9:$J$23,$I$9:$I$23,"ERROR",1,-1)))</f>
        <v>FU13</v>
      </c>
      <c r="G366" s="17" t="str">
        <f>_xlfn.CONCAT(A366," ",B366)</f>
        <v>Jess Ferris</v>
      </c>
    </row>
    <row r="367" spans="1:7" x14ac:dyDescent="0.45">
      <c r="A367" s="146" t="s">
        <v>319</v>
      </c>
      <c r="B367" s="146" t="s">
        <v>552</v>
      </c>
      <c r="C367" s="146" t="s">
        <v>28</v>
      </c>
      <c r="D367" s="147">
        <v>31134</v>
      </c>
      <c r="E367" s="148" t="s">
        <v>9</v>
      </c>
      <c r="F367" s="63" t="str">
        <f>IF(E367="","",_xlfn.CONCAT(E367,_xlfn.XLOOKUP(D367,$J$9:$J$23,$I$9:$I$23,"ERROR",1,-1)))</f>
        <v>MV40</v>
      </c>
      <c r="G367" s="17" t="str">
        <f>_xlfn.CONCAT(A367," ",B367)</f>
        <v>Andy Fidrmuc</v>
      </c>
    </row>
    <row r="368" spans="1:7" x14ac:dyDescent="0.45">
      <c r="A368" s="146" t="s">
        <v>61</v>
      </c>
      <c r="B368" s="146" t="s">
        <v>553</v>
      </c>
      <c r="C368" s="146" t="s">
        <v>534</v>
      </c>
      <c r="D368" s="147">
        <v>30498</v>
      </c>
      <c r="E368" s="148" t="s">
        <v>9</v>
      </c>
      <c r="F368" s="63" t="str">
        <f>IF(E368="","",_xlfn.CONCAT(E368,_xlfn.XLOOKUP(D368,$J$9:$J$23,$I$9:$I$23,"ERROR",1,-1)))</f>
        <v>MV40</v>
      </c>
      <c r="G368" s="17" t="str">
        <f>_xlfn.CONCAT(A368," ",B368)</f>
        <v>David Fielden</v>
      </c>
    </row>
    <row r="369" spans="1:7" x14ac:dyDescent="0.45">
      <c r="A369" s="146" t="s">
        <v>554</v>
      </c>
      <c r="B369" s="146" t="s">
        <v>555</v>
      </c>
      <c r="C369" s="146" t="s">
        <v>139</v>
      </c>
      <c r="D369" s="147">
        <v>39014</v>
      </c>
      <c r="E369" s="148" t="s">
        <v>9</v>
      </c>
      <c r="F369" s="63" t="str">
        <f>IF(E369="","",_xlfn.CONCAT(E369,_xlfn.XLOOKUP(D369,$J$9:$J$23,$I$9:$I$23,"ERROR",1,-1)))</f>
        <v>MU23</v>
      </c>
      <c r="G369" s="17" t="str">
        <f>_xlfn.CONCAT(A369," ",B369)</f>
        <v>Bruno Fielding</v>
      </c>
    </row>
    <row r="370" spans="1:7" x14ac:dyDescent="0.45">
      <c r="A370" s="146" t="s">
        <v>196</v>
      </c>
      <c r="B370" s="146" t="s">
        <v>556</v>
      </c>
      <c r="C370" s="146" t="s">
        <v>37</v>
      </c>
      <c r="D370" s="147">
        <v>32718</v>
      </c>
      <c r="E370" s="148" t="s">
        <v>9</v>
      </c>
      <c r="F370" s="63" t="str">
        <f>IF(E370="","",_xlfn.CONCAT(E370,_xlfn.XLOOKUP(D370,$J$9:$J$23,$I$9:$I$23,"ERROR",1,-1)))</f>
        <v>MSEN</v>
      </c>
      <c r="G370" s="17" t="str">
        <f>_xlfn.CONCAT(A370," ",B370)</f>
        <v>Tom Finch</v>
      </c>
    </row>
    <row r="371" spans="1:7" x14ac:dyDescent="0.45">
      <c r="A371" s="152" t="s">
        <v>557</v>
      </c>
      <c r="B371" s="152" t="s">
        <v>558</v>
      </c>
      <c r="C371" s="152" t="s">
        <v>28</v>
      </c>
      <c r="D371" s="147">
        <v>32501</v>
      </c>
      <c r="E371" s="148" t="s">
        <v>9</v>
      </c>
      <c r="F371" s="63" t="str">
        <f>IF(E371="","",_xlfn.CONCAT(E371,_xlfn.XLOOKUP(D371,$J$9:$J$23,$I$9:$I$23,"ERROR",1,-1)))</f>
        <v>MSEN</v>
      </c>
      <c r="G371" s="17" t="str">
        <f>_xlfn.CONCAT(A371," ",B371)</f>
        <v>Mac Findlay</v>
      </c>
    </row>
    <row r="372" spans="1:7" x14ac:dyDescent="0.45">
      <c r="A372" s="149" t="s">
        <v>360</v>
      </c>
      <c r="B372" s="149" t="s">
        <v>559</v>
      </c>
      <c r="D372" s="150">
        <v>41963</v>
      </c>
      <c r="E372" s="151" t="s">
        <v>9</v>
      </c>
      <c r="F372" s="63" t="str">
        <f>IF(E372="","",_xlfn.CONCAT(E372,_xlfn.XLOOKUP(D372,$J$9:$J$23,$I$9:$I$23,"ERROR",1,-1)))</f>
        <v>MU13</v>
      </c>
      <c r="G372" s="17" t="str">
        <f>_xlfn.CONCAT(A372," ",B372)</f>
        <v>Rory Firmin</v>
      </c>
    </row>
    <row r="373" spans="1:7" x14ac:dyDescent="0.45">
      <c r="A373" s="149" t="s">
        <v>560</v>
      </c>
      <c r="B373" s="149" t="s">
        <v>559</v>
      </c>
      <c r="C373" s="149" t="s">
        <v>28</v>
      </c>
      <c r="D373" s="150">
        <v>29188</v>
      </c>
      <c r="E373" s="151" t="s">
        <v>9</v>
      </c>
      <c r="F373" s="63" t="str">
        <f>IF(E373="","",_xlfn.CONCAT(E373,_xlfn.XLOOKUP(D373,$J$9:$J$23,$I$9:$I$23,"ERROR",1,-1)))</f>
        <v>MV40</v>
      </c>
      <c r="G373" s="17" t="str">
        <f>_xlfn.CONCAT(A373," ",B373)</f>
        <v>Alex Firmin</v>
      </c>
    </row>
    <row r="374" spans="1:7" x14ac:dyDescent="0.45">
      <c r="A374" s="146" t="s">
        <v>561</v>
      </c>
      <c r="B374" s="146" t="s">
        <v>562</v>
      </c>
      <c r="C374" s="146" t="s">
        <v>28</v>
      </c>
      <c r="D374" s="147">
        <v>38085</v>
      </c>
      <c r="E374" s="148" t="s">
        <v>9</v>
      </c>
      <c r="F374" s="63" t="str">
        <f>IF(E374="","",_xlfn.CONCAT(E374,_xlfn.XLOOKUP(D374,$J$9:$J$23,$I$9:$I$23,"ERROR",1,-1)))</f>
        <v>MU23</v>
      </c>
      <c r="G374" s="17" t="str">
        <f>_xlfn.CONCAT(A374," ",B374)</f>
        <v>Seben Fish</v>
      </c>
    </row>
    <row r="375" spans="1:7" x14ac:dyDescent="0.45">
      <c r="A375" s="149" t="s">
        <v>129</v>
      </c>
      <c r="B375" s="149" t="s">
        <v>563</v>
      </c>
      <c r="D375" s="150">
        <v>43176</v>
      </c>
      <c r="E375" s="151" t="s">
        <v>16</v>
      </c>
      <c r="F375" s="63" t="str">
        <f>IF(E375="","",_xlfn.CONCAT(E375,_xlfn.XLOOKUP(D375,$J$9:$J$23,$I$9:$I$23,"ERROR",1,-1)))</f>
        <v>FU9</v>
      </c>
      <c r="G375" s="17" t="str">
        <f>_xlfn.CONCAT(A375," ",B375)</f>
        <v>Emma Fisher</v>
      </c>
    </row>
    <row r="376" spans="1:7" x14ac:dyDescent="0.45">
      <c r="A376" s="149" t="s">
        <v>564</v>
      </c>
      <c r="B376" s="149" t="s">
        <v>563</v>
      </c>
      <c r="D376" s="150">
        <v>41181</v>
      </c>
      <c r="E376" s="151" t="s">
        <v>16</v>
      </c>
      <c r="F376" s="63" t="str">
        <f>IF(E376="","",_xlfn.CONCAT(E376,_xlfn.XLOOKUP(D376,$J$9:$J$23,$I$9:$I$23,"ERROR",1,-1)))</f>
        <v>FU15</v>
      </c>
      <c r="G376" s="17" t="str">
        <f>_xlfn.CONCAT(A376," ",B376)</f>
        <v>Amelia Fisher</v>
      </c>
    </row>
    <row r="377" spans="1:7" x14ac:dyDescent="0.45">
      <c r="A377" s="149" t="s">
        <v>332</v>
      </c>
      <c r="B377" s="149" t="s">
        <v>563</v>
      </c>
      <c r="C377" s="149" t="s">
        <v>28</v>
      </c>
      <c r="D377" s="150">
        <v>35814</v>
      </c>
      <c r="E377" s="151" t="s">
        <v>9</v>
      </c>
      <c r="F377" s="63" t="str">
        <f>IF(E377="","",_xlfn.CONCAT(E377,_xlfn.XLOOKUP(D377,$J$9:$J$23,$I$9:$I$23,"ERROR",1,-1)))</f>
        <v>MSEN</v>
      </c>
      <c r="G377" s="17" t="str">
        <f>_xlfn.CONCAT(A377," ",B377)</f>
        <v>Ryan Fisher</v>
      </c>
    </row>
    <row r="378" spans="1:7" x14ac:dyDescent="0.45">
      <c r="A378" s="149" t="s">
        <v>192</v>
      </c>
      <c r="B378" s="149" t="s">
        <v>563</v>
      </c>
      <c r="C378" s="149" t="s">
        <v>28</v>
      </c>
      <c r="D378" s="150">
        <v>35431</v>
      </c>
      <c r="E378" s="151" t="s">
        <v>16</v>
      </c>
      <c r="F378" s="63" t="str">
        <f>IF(E378="","",_xlfn.CONCAT(E378,_xlfn.XLOOKUP(D378,$J$9:$J$23,$I$9:$I$23,"ERROR",1,-1)))</f>
        <v>FSEN</v>
      </c>
      <c r="G378" s="17" t="str">
        <f>_xlfn.CONCAT(A378," ",B378)</f>
        <v>Anna Fisher</v>
      </c>
    </row>
    <row r="379" spans="1:7" x14ac:dyDescent="0.45">
      <c r="A379" s="149" t="s">
        <v>565</v>
      </c>
      <c r="B379" s="149" t="s">
        <v>563</v>
      </c>
      <c r="C379" s="149" t="s">
        <v>566</v>
      </c>
      <c r="D379" s="150">
        <v>30097</v>
      </c>
      <c r="E379" s="151" t="s">
        <v>16</v>
      </c>
      <c r="F379" s="63" t="str">
        <f>IF(E379="","",_xlfn.CONCAT(E379,_xlfn.XLOOKUP(D379,$J$9:$J$23,$I$9:$I$23,"ERROR",1,-1)))</f>
        <v>FV40</v>
      </c>
      <c r="G379" s="17" t="str">
        <f>_xlfn.CONCAT(A379," ",B379)</f>
        <v>Lorraine Fisher</v>
      </c>
    </row>
    <row r="380" spans="1:7" x14ac:dyDescent="0.45">
      <c r="A380" s="149" t="s">
        <v>393</v>
      </c>
      <c r="B380" s="149" t="s">
        <v>563</v>
      </c>
      <c r="C380" s="149" t="s">
        <v>268</v>
      </c>
      <c r="D380" s="150">
        <v>21674</v>
      </c>
      <c r="E380" s="151" t="s">
        <v>9</v>
      </c>
      <c r="F380" s="63" t="str">
        <f>IF(E380="","",_xlfn.CONCAT(E380,_xlfn.XLOOKUP(D380,$J$9:$J$23,$I$9:$I$23,"ERROR",1,-1)))</f>
        <v>MV60</v>
      </c>
      <c r="G380" s="17" t="str">
        <f>_xlfn.CONCAT(A380," ",B380)</f>
        <v>Jim Fisher</v>
      </c>
    </row>
    <row r="381" spans="1:7" x14ac:dyDescent="0.45">
      <c r="A381" s="146" t="s">
        <v>567</v>
      </c>
      <c r="B381" s="146" t="s">
        <v>568</v>
      </c>
      <c r="C381" s="146" t="s">
        <v>569</v>
      </c>
      <c r="D381" s="147">
        <v>25565</v>
      </c>
      <c r="E381" s="148" t="s">
        <v>9</v>
      </c>
      <c r="F381" s="63" t="str">
        <f>IF(E381="","",_xlfn.CONCAT(E381,_xlfn.XLOOKUP(D381,$J$9:$J$23,$I$9:$I$23,"ERROR",1,-1)))</f>
        <v>MV50</v>
      </c>
      <c r="G381" s="17" t="str">
        <f>_xlfn.CONCAT(A381," ",B381)</f>
        <v>Darren Fishwick</v>
      </c>
    </row>
    <row r="382" spans="1:7" x14ac:dyDescent="0.45">
      <c r="A382" s="146" t="s">
        <v>560</v>
      </c>
      <c r="B382" s="146" t="s">
        <v>570</v>
      </c>
      <c r="C382" s="146" t="s">
        <v>28</v>
      </c>
      <c r="D382" s="147">
        <v>35372</v>
      </c>
      <c r="E382" s="148" t="s">
        <v>9</v>
      </c>
      <c r="F382" s="63" t="str">
        <f>IF(E382="","",_xlfn.CONCAT(E382,_xlfn.XLOOKUP(D382,$J$9:$J$23,$I$9:$I$23,"ERROR",1,-1)))</f>
        <v>MSEN</v>
      </c>
      <c r="G382" s="17" t="str">
        <f>_xlfn.CONCAT(A382," ",B382)</f>
        <v>Alex Fitzpatrick</v>
      </c>
    </row>
    <row r="383" spans="1:7" x14ac:dyDescent="0.45">
      <c r="A383" s="146" t="s">
        <v>571</v>
      </c>
      <c r="B383" s="146" t="s">
        <v>570</v>
      </c>
      <c r="C383" s="146" t="s">
        <v>572</v>
      </c>
      <c r="D383" s="147">
        <v>32872</v>
      </c>
      <c r="E383" s="148" t="s">
        <v>9</v>
      </c>
      <c r="F383" s="63" t="str">
        <f>IF(E383="","",_xlfn.CONCAT(E383,_xlfn.XLOOKUP(D383,$J$9:$J$23,$I$9:$I$23,"ERROR",1,-1)))</f>
        <v>MSEN</v>
      </c>
      <c r="G383" s="17" t="str">
        <f>_xlfn.CONCAT(A383," ",B383)</f>
        <v>Frank Fitzpatrick</v>
      </c>
    </row>
    <row r="384" spans="1:7" x14ac:dyDescent="0.45">
      <c r="A384" s="146" t="s">
        <v>77</v>
      </c>
      <c r="B384" s="146" t="s">
        <v>570</v>
      </c>
      <c r="C384" s="146" t="s">
        <v>28</v>
      </c>
      <c r="D384" s="147">
        <v>32620</v>
      </c>
      <c r="E384" s="148" t="s">
        <v>9</v>
      </c>
      <c r="F384" s="63" t="str">
        <f>IF(E384="","",_xlfn.CONCAT(E384,_xlfn.XLOOKUP(D384,$J$9:$J$23,$I$9:$I$23,"ERROR",1,-1)))</f>
        <v>MSEN</v>
      </c>
      <c r="G384" s="17" t="str">
        <f>_xlfn.CONCAT(A384," ",B384)</f>
        <v>John Fitzpatrick</v>
      </c>
    </row>
    <row r="385" spans="1:7" x14ac:dyDescent="0.45">
      <c r="A385" s="149" t="s">
        <v>192</v>
      </c>
      <c r="B385" s="149" t="s">
        <v>573</v>
      </c>
      <c r="D385" s="150">
        <v>42381</v>
      </c>
      <c r="E385" s="151" t="s">
        <v>16</v>
      </c>
      <c r="F385" s="63" t="str">
        <f>IF(E385="","",_xlfn.CONCAT(E385,_xlfn.XLOOKUP(D385,$J$9:$J$23,$I$9:$I$23,"ERROR",1,-1)))</f>
        <v>FU11</v>
      </c>
      <c r="G385" s="17" t="str">
        <f>_xlfn.CONCAT(A385," ",B385)</f>
        <v>Anna Fleet</v>
      </c>
    </row>
    <row r="386" spans="1:7" x14ac:dyDescent="0.45">
      <c r="A386" s="146" t="s">
        <v>297</v>
      </c>
      <c r="B386" s="146" t="s">
        <v>574</v>
      </c>
      <c r="C386" s="146" t="s">
        <v>575</v>
      </c>
      <c r="D386" s="147">
        <v>35637</v>
      </c>
      <c r="E386" s="148" t="s">
        <v>9</v>
      </c>
      <c r="F386" s="63" t="str">
        <f>IF(E386="","",_xlfn.CONCAT(E386,_xlfn.XLOOKUP(D386,$J$9:$J$23,$I$9:$I$23,"ERROR",1,-1)))</f>
        <v>MSEN</v>
      </c>
      <c r="G386" s="17" t="str">
        <f>_xlfn.CONCAT(A386," ",B386)</f>
        <v>Matt Fleming</v>
      </c>
    </row>
    <row r="387" spans="1:7" x14ac:dyDescent="0.45">
      <c r="A387" s="146" t="s">
        <v>231</v>
      </c>
      <c r="B387" s="146" t="s">
        <v>576</v>
      </c>
      <c r="C387" s="146" t="s">
        <v>24</v>
      </c>
      <c r="D387" s="147">
        <v>25323</v>
      </c>
      <c r="E387" s="148" t="s">
        <v>9</v>
      </c>
      <c r="F387" s="63" t="str">
        <f>IF(E387="","",_xlfn.CONCAT(E387,_xlfn.XLOOKUP(D387,$J$9:$J$23,$I$9:$I$23,"ERROR",1,-1)))</f>
        <v>MV50</v>
      </c>
      <c r="G387" s="17" t="str">
        <f>_xlfn.CONCAT(A387," ",B387)</f>
        <v>Mark Flemming</v>
      </c>
    </row>
    <row r="388" spans="1:7" x14ac:dyDescent="0.45">
      <c r="A388" s="149" t="s">
        <v>577</v>
      </c>
      <c r="B388" s="149" t="s">
        <v>578</v>
      </c>
      <c r="C388" s="149" t="s">
        <v>12</v>
      </c>
      <c r="D388" s="150">
        <v>26926</v>
      </c>
      <c r="E388" s="151" t="s">
        <v>9</v>
      </c>
      <c r="F388" s="63" t="str">
        <f>IF(E388="","",_xlfn.CONCAT(E388,_xlfn.XLOOKUP(D388,$J$9:$J$23,$I$9:$I$23,"ERROR",1,-1)))</f>
        <v>MV50</v>
      </c>
      <c r="G388" s="17" t="str">
        <f>_xlfn.CONCAT(A388," ",B388)</f>
        <v>Leon Flesher</v>
      </c>
    </row>
    <row r="389" spans="1:7" x14ac:dyDescent="0.45">
      <c r="A389" s="146" t="s">
        <v>579</v>
      </c>
      <c r="B389" s="146" t="s">
        <v>580</v>
      </c>
      <c r="D389" s="150">
        <v>42393</v>
      </c>
      <c r="E389" s="151" t="s">
        <v>16</v>
      </c>
      <c r="F389" s="63" t="str">
        <f>IF(E389="","",_xlfn.CONCAT(E389,_xlfn.XLOOKUP(D389,$J$9:$J$23,$I$9:$I$23,"ERROR",1,-1)))</f>
        <v>FU11</v>
      </c>
      <c r="G389" s="17" t="str">
        <f>_xlfn.CONCAT(A389," ",B389)</f>
        <v>Georgie Fletcher</v>
      </c>
    </row>
    <row r="390" spans="1:7" x14ac:dyDescent="0.45">
      <c r="A390" s="146" t="s">
        <v>113</v>
      </c>
      <c r="B390" s="146" t="s">
        <v>580</v>
      </c>
      <c r="C390" s="146" t="s">
        <v>8</v>
      </c>
      <c r="D390" s="147">
        <v>24727</v>
      </c>
      <c r="E390" s="148" t="s">
        <v>16</v>
      </c>
      <c r="F390" s="63" t="str">
        <f>IF(E390="","",_xlfn.CONCAT(E390,_xlfn.XLOOKUP(D390,$J$9:$J$23,$I$9:$I$23,"ERROR",1,-1)))</f>
        <v>FV50</v>
      </c>
      <c r="G390" s="17" t="str">
        <f>_xlfn.CONCAT(A390," ",B390)</f>
        <v>Gillian Fletcher</v>
      </c>
    </row>
    <row r="391" spans="1:7" x14ac:dyDescent="0.45">
      <c r="A391" s="149" t="s">
        <v>581</v>
      </c>
      <c r="B391" s="149" t="s">
        <v>582</v>
      </c>
      <c r="C391" s="149" t="s">
        <v>28</v>
      </c>
      <c r="D391" s="150">
        <v>35796</v>
      </c>
      <c r="E391" s="151" t="s">
        <v>16</v>
      </c>
      <c r="F391" s="63" t="str">
        <f>IF(E391="","",_xlfn.CONCAT(E391,_xlfn.XLOOKUP(D391,$J$9:$J$23,$I$9:$I$23,"ERROR",1,-1)))</f>
        <v>FSEN</v>
      </c>
      <c r="G391" s="17" t="str">
        <f>_xlfn.CONCAT(A391," ",B391)</f>
        <v>Indea Flood</v>
      </c>
    </row>
    <row r="392" spans="1:7" x14ac:dyDescent="0.45">
      <c r="A392" s="146" t="s">
        <v>583</v>
      </c>
      <c r="B392" s="146" t="s">
        <v>584</v>
      </c>
      <c r="C392" s="146" t="s">
        <v>28</v>
      </c>
      <c r="D392" s="147">
        <v>28975</v>
      </c>
      <c r="E392" s="148" t="s">
        <v>16</v>
      </c>
      <c r="F392" s="63" t="str">
        <f>IF(E392="","",_xlfn.CONCAT(E392,_xlfn.XLOOKUP(D392,$J$9:$J$23,$I$9:$I$23,"ERROR",1,-1)))</f>
        <v>FV40</v>
      </c>
      <c r="G392" s="17" t="str">
        <f>_xlfn.CONCAT(A392," ",B392)</f>
        <v>Kate Fogelberg</v>
      </c>
    </row>
    <row r="393" spans="1:7" x14ac:dyDescent="0.45">
      <c r="A393" s="146" t="s">
        <v>220</v>
      </c>
      <c r="B393" s="146" t="s">
        <v>585</v>
      </c>
      <c r="C393" s="146" t="s">
        <v>586</v>
      </c>
      <c r="D393" s="147">
        <v>33064</v>
      </c>
      <c r="E393" s="148" t="s">
        <v>9</v>
      </c>
      <c r="F393" s="63" t="str">
        <f>IF(E393="","",_xlfn.CONCAT(E393,_xlfn.XLOOKUP(D393,$J$9:$J$23,$I$9:$I$23,"ERROR",1,-1)))</f>
        <v>MSEN</v>
      </c>
      <c r="G393" s="17" t="str">
        <f>_xlfn.CONCAT(A393," ",B393)</f>
        <v>Luke Foley</v>
      </c>
    </row>
    <row r="394" spans="1:7" x14ac:dyDescent="0.45">
      <c r="A394" s="146" t="s">
        <v>404</v>
      </c>
      <c r="B394" s="146" t="s">
        <v>587</v>
      </c>
      <c r="C394" s="146" t="s">
        <v>28</v>
      </c>
      <c r="D394" s="147">
        <v>22448</v>
      </c>
      <c r="E394" s="148" t="s">
        <v>9</v>
      </c>
      <c r="F394" s="63" t="str">
        <f>IF(E394="","",_xlfn.CONCAT(E394,_xlfn.XLOOKUP(D394,$J$9:$J$23,$I$9:$I$23,"ERROR",1,-1)))</f>
        <v>MV60</v>
      </c>
      <c r="G394" s="17" t="str">
        <f>_xlfn.CONCAT(A394," ",B394)</f>
        <v>Michael Fordyce</v>
      </c>
    </row>
    <row r="395" spans="1:7" x14ac:dyDescent="0.45">
      <c r="A395" s="146" t="s">
        <v>470</v>
      </c>
      <c r="B395" s="146" t="s">
        <v>588</v>
      </c>
      <c r="C395" s="146" t="s">
        <v>589</v>
      </c>
      <c r="D395" s="147">
        <v>24460</v>
      </c>
      <c r="E395" s="148" t="s">
        <v>9</v>
      </c>
      <c r="F395" s="63" t="str">
        <f>IF(E395="","",_xlfn.CONCAT(E395,_xlfn.XLOOKUP(D395,$J$9:$J$23,$I$9:$I$23,"ERROR",1,-1)))</f>
        <v>MV50</v>
      </c>
      <c r="G395" s="17" t="str">
        <f>_xlfn.CONCAT(A395," ",B395)</f>
        <v>Stephen Forster</v>
      </c>
    </row>
    <row r="396" spans="1:7" x14ac:dyDescent="0.45">
      <c r="A396" s="146" t="s">
        <v>560</v>
      </c>
      <c r="B396" s="146" t="s">
        <v>590</v>
      </c>
      <c r="C396" s="146" t="s">
        <v>28</v>
      </c>
      <c r="D396" s="147">
        <v>35661</v>
      </c>
      <c r="E396" s="148" t="s">
        <v>9</v>
      </c>
      <c r="F396" s="63" t="str">
        <f>IF(E396="","",_xlfn.CONCAT(E396,_xlfn.XLOOKUP(D396,$J$9:$J$23,$I$9:$I$23,"ERROR",1,-1)))</f>
        <v>MSEN</v>
      </c>
      <c r="G396" s="17" t="str">
        <f>_xlfn.CONCAT(A396," ",B396)</f>
        <v>Alex Foster</v>
      </c>
    </row>
    <row r="397" spans="1:7" x14ac:dyDescent="0.45">
      <c r="A397" s="149" t="s">
        <v>358</v>
      </c>
      <c r="B397" s="149" t="s">
        <v>590</v>
      </c>
      <c r="C397" s="149" t="s">
        <v>24</v>
      </c>
      <c r="D397" s="150">
        <v>31290</v>
      </c>
      <c r="E397" s="151" t="s">
        <v>9</v>
      </c>
      <c r="F397" s="63" t="str">
        <f>IF(E397="","",_xlfn.CONCAT(E397,_xlfn.XLOOKUP(D397,$J$9:$J$23,$I$9:$I$23,"ERROR",1,-1)))</f>
        <v>MSEN</v>
      </c>
      <c r="G397" s="17" t="str">
        <f>_xlfn.CONCAT(A397," ",B397)</f>
        <v>George Foster</v>
      </c>
    </row>
    <row r="398" spans="1:7" x14ac:dyDescent="0.45">
      <c r="A398" s="163" t="s">
        <v>593</v>
      </c>
      <c r="B398" s="163" t="s">
        <v>1473</v>
      </c>
      <c r="C398" s="163" t="s">
        <v>91</v>
      </c>
      <c r="D398" s="150">
        <v>31214</v>
      </c>
      <c r="E398" s="151" t="s">
        <v>9</v>
      </c>
      <c r="F398" s="63" t="str">
        <f>IF(E398="","",_xlfn.CONCAT(E398,_xlfn.XLOOKUP(D398,$J$9:$J$23,$I$9:$I$23,"ERROR",1,-1)))</f>
        <v>MSEN</v>
      </c>
      <c r="G398" s="17" t="str">
        <f>_xlfn.CONCAT(A398," ",B398)</f>
        <v>Duncan Fowcett</v>
      </c>
    </row>
    <row r="399" spans="1:7" x14ac:dyDescent="0.45">
      <c r="A399" s="163" t="s">
        <v>404</v>
      </c>
      <c r="B399" s="163" t="s">
        <v>1503</v>
      </c>
      <c r="C399" s="163" t="s">
        <v>15</v>
      </c>
      <c r="D399" s="150">
        <v>24859</v>
      </c>
      <c r="E399" s="151" t="s">
        <v>9</v>
      </c>
      <c r="F399" s="63" t="str">
        <f>IF(E399="","",_xlfn.CONCAT(E399,_xlfn.XLOOKUP(D399,$J$9:$J$23,$I$9:$I$23,"ERROR",1,-1)))</f>
        <v>MV50</v>
      </c>
      <c r="G399" s="17" t="str">
        <f>_xlfn.CONCAT(A399," ",B399)</f>
        <v>Michael Foy</v>
      </c>
    </row>
    <row r="400" spans="1:7" x14ac:dyDescent="0.45">
      <c r="A400" s="149" t="s">
        <v>591</v>
      </c>
      <c r="B400" s="149" t="s">
        <v>592</v>
      </c>
      <c r="D400" s="150">
        <v>43311</v>
      </c>
      <c r="E400" s="151" t="s">
        <v>9</v>
      </c>
      <c r="F400" s="63" t="str">
        <f>IF(E400="","",_xlfn.CONCAT(E400,_xlfn.XLOOKUP(D400,$J$9:$J$23,$I$9:$I$23,"ERROR",1,-1)))</f>
        <v>MU9</v>
      </c>
      <c r="G400" s="17" t="str">
        <f>_xlfn.CONCAT(A400," ",B400)</f>
        <v>Frankie Frampton</v>
      </c>
    </row>
    <row r="401" spans="1:7" x14ac:dyDescent="0.45">
      <c r="A401" s="149" t="s">
        <v>319</v>
      </c>
      <c r="B401" s="149" t="s">
        <v>592</v>
      </c>
      <c r="C401" s="149" t="s">
        <v>217</v>
      </c>
      <c r="D401" s="150">
        <v>31760</v>
      </c>
      <c r="E401" s="151" t="s">
        <v>9</v>
      </c>
      <c r="F401" s="63" t="str">
        <f>IF(E401="","",_xlfn.CONCAT(E401,_xlfn.XLOOKUP(D401,$J$9:$J$23,$I$9:$I$23,"ERROR",1,-1)))</f>
        <v>MSEN</v>
      </c>
      <c r="G401" s="17" t="str">
        <f>_xlfn.CONCAT(A401," ",B401)</f>
        <v>Andy Frampton</v>
      </c>
    </row>
    <row r="402" spans="1:7" x14ac:dyDescent="0.45">
      <c r="A402" s="146" t="s">
        <v>593</v>
      </c>
      <c r="B402" s="146" t="s">
        <v>592</v>
      </c>
      <c r="C402" s="146" t="s">
        <v>24</v>
      </c>
      <c r="D402" s="150">
        <v>21253</v>
      </c>
      <c r="E402" s="151" t="s">
        <v>9</v>
      </c>
      <c r="F402" s="63" t="str">
        <f>IF(E402="","",_xlfn.CONCAT(E402,_xlfn.XLOOKUP(D402,$J$9:$J$23,$I$9:$I$23,"ERROR",1,-1)))</f>
        <v>MV60</v>
      </c>
      <c r="G402" s="17" t="str">
        <f>_xlfn.CONCAT(A402," ",B402)</f>
        <v>Duncan Frampton</v>
      </c>
    </row>
    <row r="403" spans="1:7" x14ac:dyDescent="0.45">
      <c r="A403" s="146" t="s">
        <v>236</v>
      </c>
      <c r="B403" s="146" t="s">
        <v>594</v>
      </c>
      <c r="C403" s="146" t="s">
        <v>139</v>
      </c>
      <c r="D403" s="147">
        <v>38834</v>
      </c>
      <c r="E403" s="148" t="s">
        <v>16</v>
      </c>
      <c r="F403" s="63" t="str">
        <f>IF(E403="","",_xlfn.CONCAT(E403,_xlfn.XLOOKUP(D403,$J$9:$J$23,$I$9:$I$23,"ERROR",1,-1)))</f>
        <v>FU23</v>
      </c>
      <c r="G403" s="17" t="str">
        <f>_xlfn.CONCAT(A403," ",B403)</f>
        <v>Hannah Francis</v>
      </c>
    </row>
    <row r="404" spans="1:7" x14ac:dyDescent="0.45">
      <c r="A404" s="149" t="s">
        <v>118</v>
      </c>
      <c r="B404" s="149" t="s">
        <v>595</v>
      </c>
      <c r="C404" s="149" t="s">
        <v>91</v>
      </c>
      <c r="D404" s="150">
        <v>24067</v>
      </c>
      <c r="E404" s="151" t="s">
        <v>9</v>
      </c>
      <c r="F404" s="63" t="str">
        <f>IF(E404="","",_xlfn.CONCAT(E404,_xlfn.XLOOKUP(D404,$J$9:$J$23,$I$9:$I$23,"ERROR",1,-1)))</f>
        <v>MV50</v>
      </c>
      <c r="G404" s="17" t="str">
        <f>_xlfn.CONCAT(A404," ",B404)</f>
        <v>Simon Franklin</v>
      </c>
    </row>
    <row r="405" spans="1:7" x14ac:dyDescent="0.45">
      <c r="A405" s="146" t="s">
        <v>596</v>
      </c>
      <c r="B405" s="146" t="s">
        <v>597</v>
      </c>
      <c r="C405" s="146" t="s">
        <v>91</v>
      </c>
      <c r="D405" s="147">
        <v>33373</v>
      </c>
      <c r="E405" s="148" t="s">
        <v>9</v>
      </c>
      <c r="F405" s="63" t="str">
        <f>IF(E405="","",_xlfn.CONCAT(E405,_xlfn.XLOOKUP(D405,$J$9:$J$23,$I$9:$I$23,"ERROR",1,-1)))</f>
        <v>MSEN</v>
      </c>
      <c r="G405" s="17" t="str">
        <f>_xlfn.CONCAT(A405," ",B405)</f>
        <v>Calum Fraser</v>
      </c>
    </row>
    <row r="406" spans="1:7" x14ac:dyDescent="0.45">
      <c r="A406" s="146" t="s">
        <v>231</v>
      </c>
      <c r="B406" s="146" t="s">
        <v>598</v>
      </c>
      <c r="C406" s="146" t="s">
        <v>28</v>
      </c>
      <c r="D406" s="147">
        <v>35297</v>
      </c>
      <c r="E406" s="148" t="s">
        <v>9</v>
      </c>
      <c r="F406" s="63" t="str">
        <f>IF(E406="","",_xlfn.CONCAT(E406,_xlfn.XLOOKUP(D406,$J$9:$J$23,$I$9:$I$23,"ERROR",1,-1)))</f>
        <v>MSEN</v>
      </c>
      <c r="G406" s="17" t="str">
        <f>_xlfn.CONCAT(A406," ",B406)</f>
        <v>Mark Freeman</v>
      </c>
    </row>
    <row r="407" spans="1:7" x14ac:dyDescent="0.45">
      <c r="A407" s="152" t="s">
        <v>86</v>
      </c>
      <c r="B407" s="152" t="s">
        <v>598</v>
      </c>
      <c r="C407" s="152" t="s">
        <v>12</v>
      </c>
      <c r="D407" s="147">
        <v>23143</v>
      </c>
      <c r="E407" s="148" t="s">
        <v>9</v>
      </c>
      <c r="F407" s="63" t="str">
        <f>IF(E407="","",_xlfn.CONCAT(E407,_xlfn.XLOOKUP(D407,$J$9:$J$23,$I$9:$I$23,"ERROR",1,-1)))</f>
        <v>MV60</v>
      </c>
      <c r="G407" s="17" t="str">
        <f>_xlfn.CONCAT(A407," ",B407)</f>
        <v>Steve Freeman</v>
      </c>
    </row>
    <row r="408" spans="1:7" x14ac:dyDescent="0.45">
      <c r="A408" s="146" t="s">
        <v>444</v>
      </c>
      <c r="B408" s="146" t="s">
        <v>599</v>
      </c>
      <c r="C408" s="146" t="s">
        <v>28</v>
      </c>
      <c r="D408" s="147">
        <v>26748</v>
      </c>
      <c r="E408" s="148" t="s">
        <v>16</v>
      </c>
      <c r="F408" s="63" t="str">
        <f>IF(E408="","",_xlfn.CONCAT(E408,_xlfn.XLOOKUP(D408,$J$9:$J$23,$I$9:$I$23,"ERROR",1,-1)))</f>
        <v>FV50</v>
      </c>
      <c r="G408" s="17" t="str">
        <f>_xlfn.CONCAT(A408," ",B408)</f>
        <v>Christine Fritsch</v>
      </c>
    </row>
    <row r="409" spans="1:7" x14ac:dyDescent="0.45">
      <c r="A409" s="146" t="s">
        <v>154</v>
      </c>
      <c r="B409" s="146" t="s">
        <v>600</v>
      </c>
      <c r="C409" s="146" t="s">
        <v>601</v>
      </c>
      <c r="D409" s="147">
        <v>28170</v>
      </c>
      <c r="E409" s="148" t="s">
        <v>9</v>
      </c>
      <c r="F409" s="63" t="str">
        <f>IF(E409="","",_xlfn.CONCAT(E409,_xlfn.XLOOKUP(D409,$J$9:$J$23,$I$9:$I$23,"ERROR",1,-1)))</f>
        <v>MV40</v>
      </c>
      <c r="G409" s="17" t="str">
        <f>_xlfn.CONCAT(A409," ",B409)</f>
        <v>Oliver Frost</v>
      </c>
    </row>
    <row r="410" spans="1:7" x14ac:dyDescent="0.45">
      <c r="A410" s="146" t="s">
        <v>602</v>
      </c>
      <c r="B410" s="146" t="s">
        <v>603</v>
      </c>
      <c r="C410" s="146" t="s">
        <v>112</v>
      </c>
      <c r="D410" s="147">
        <v>33431</v>
      </c>
      <c r="E410" s="148" t="s">
        <v>9</v>
      </c>
      <c r="F410" s="63" t="str">
        <f>IF(E410="","",_xlfn.CONCAT(E410,_xlfn.XLOOKUP(D410,$J$9:$J$23,$I$9:$I$23,"ERROR",1,-1)))</f>
        <v>MSEN</v>
      </c>
      <c r="G410" s="17" t="str">
        <f>_xlfn.CONCAT(A410," ",B410)</f>
        <v>Ashly Fryer</v>
      </c>
    </row>
    <row r="411" spans="1:7" x14ac:dyDescent="0.45">
      <c r="A411" s="146" t="s">
        <v>604</v>
      </c>
      <c r="B411" s="146" t="s">
        <v>603</v>
      </c>
      <c r="C411" s="146" t="s">
        <v>28</v>
      </c>
      <c r="D411" s="147">
        <v>33431</v>
      </c>
      <c r="E411" s="148" t="s">
        <v>9</v>
      </c>
      <c r="F411" s="63" t="str">
        <f>IF(E411="","",_xlfn.CONCAT(E411,_xlfn.XLOOKUP(D411,$J$9:$J$23,$I$9:$I$23,"ERROR",1,-1)))</f>
        <v>MSEN</v>
      </c>
      <c r="G411" s="17" t="str">
        <f>_xlfn.CONCAT(A411," ",B411)</f>
        <v>Ashley Fryer</v>
      </c>
    </row>
    <row r="412" spans="1:7" x14ac:dyDescent="0.45">
      <c r="A412" s="146" t="s">
        <v>96</v>
      </c>
      <c r="B412" s="146" t="s">
        <v>605</v>
      </c>
      <c r="C412" s="146" t="s">
        <v>24</v>
      </c>
      <c r="D412" s="147">
        <v>24546</v>
      </c>
      <c r="E412" s="148" t="s">
        <v>9</v>
      </c>
      <c r="F412" s="63" t="str">
        <f>IF(E412="","",_xlfn.CONCAT(E412,_xlfn.XLOOKUP(D412,$J$9:$J$23,$I$9:$I$23,"ERROR",1,-1)))</f>
        <v>MV50</v>
      </c>
      <c r="G412" s="17" t="str">
        <f>_xlfn.CONCAT(A412," ",B412)</f>
        <v>Paul Fullwood</v>
      </c>
    </row>
    <row r="413" spans="1:7" x14ac:dyDescent="0.45">
      <c r="A413" s="146" t="s">
        <v>501</v>
      </c>
      <c r="B413" s="146" t="s">
        <v>606</v>
      </c>
      <c r="C413" s="146" t="s">
        <v>607</v>
      </c>
      <c r="D413" s="150">
        <v>36796</v>
      </c>
      <c r="E413" s="148" t="s">
        <v>9</v>
      </c>
      <c r="F413" s="63" t="str">
        <f>IF(E413="","",_xlfn.CONCAT(E413,_xlfn.XLOOKUP(D413,$J$9:$J$23,$I$9:$I$23,"ERROR",1,-1)))</f>
        <v>MSEN</v>
      </c>
      <c r="G413" s="17" t="str">
        <f>_xlfn.CONCAT(A413," ",B413)</f>
        <v>Douglas Furlong</v>
      </c>
    </row>
    <row r="414" spans="1:7" x14ac:dyDescent="0.45">
      <c r="A414" s="146" t="s">
        <v>143</v>
      </c>
      <c r="B414" s="146" t="s">
        <v>608</v>
      </c>
      <c r="C414" s="146" t="s">
        <v>37</v>
      </c>
      <c r="D414" s="147">
        <v>24929</v>
      </c>
      <c r="E414" s="148" t="s">
        <v>9</v>
      </c>
      <c r="F414" s="63" t="str">
        <f>IF(E414="","",_xlfn.CONCAT(E414,_xlfn.XLOOKUP(D414,$J$9:$J$23,$I$9:$I$23,"ERROR",1,-1)))</f>
        <v>MV50</v>
      </c>
      <c r="G414" s="17" t="str">
        <f>_xlfn.CONCAT(A414," ",B414)</f>
        <v>Chris Furse</v>
      </c>
    </row>
    <row r="415" spans="1:7" x14ac:dyDescent="0.45">
      <c r="A415" s="146" t="s">
        <v>437</v>
      </c>
      <c r="B415" s="146" t="s">
        <v>609</v>
      </c>
      <c r="C415" s="146" t="s">
        <v>268</v>
      </c>
      <c r="D415" s="147">
        <v>26912</v>
      </c>
      <c r="E415" s="148" t="s">
        <v>16</v>
      </c>
      <c r="F415" s="63" t="str">
        <f>IF(E415="","",_xlfn.CONCAT(E415,_xlfn.XLOOKUP(D415,$J$9:$J$23,$I$9:$I$23,"ERROR",1,-1)))</f>
        <v>FV50</v>
      </c>
      <c r="G415" s="17" t="str">
        <f>_xlfn.CONCAT(A415," ",B415)</f>
        <v>Karen Fyles</v>
      </c>
    </row>
    <row r="416" spans="1:7" x14ac:dyDescent="0.45">
      <c r="A416" s="149" t="s">
        <v>610</v>
      </c>
      <c r="B416" s="149" t="s">
        <v>611</v>
      </c>
      <c r="C416" s="149" t="s">
        <v>612</v>
      </c>
      <c r="D416" s="150">
        <v>35040</v>
      </c>
      <c r="E416" s="151" t="s">
        <v>16</v>
      </c>
      <c r="F416" s="63" t="str">
        <f>IF(E416="","",_xlfn.CONCAT(E416,_xlfn.XLOOKUP(D416,$J$9:$J$23,$I$9:$I$23,"ERROR",1,-1)))</f>
        <v>FSEN</v>
      </c>
      <c r="G416" s="17" t="str">
        <f>_xlfn.CONCAT(A416," ",B416)</f>
        <v>Rachel Gale</v>
      </c>
    </row>
    <row r="417" spans="1:7" x14ac:dyDescent="0.45">
      <c r="A417" s="149" t="s">
        <v>613</v>
      </c>
      <c r="B417" s="149" t="s">
        <v>611</v>
      </c>
      <c r="C417" s="149" t="s">
        <v>28</v>
      </c>
      <c r="D417" s="150">
        <v>22179</v>
      </c>
      <c r="E417" s="151" t="s">
        <v>16</v>
      </c>
      <c r="F417" s="63" t="str">
        <f>IF(E417="","",_xlfn.CONCAT(E417,_xlfn.XLOOKUP(D417,$J$9:$J$23,$I$9:$I$23,"ERROR",1,-1)))</f>
        <v>FV60</v>
      </c>
      <c r="G417" s="17" t="str">
        <f>_xlfn.CONCAT(A417," ",B417)</f>
        <v>Trish Gale</v>
      </c>
    </row>
    <row r="418" spans="1:7" x14ac:dyDescent="0.45">
      <c r="A418" s="146" t="s">
        <v>116</v>
      </c>
      <c r="B418" s="146" t="s">
        <v>614</v>
      </c>
      <c r="C418" s="149" t="s">
        <v>48</v>
      </c>
      <c r="D418" s="150">
        <v>42163</v>
      </c>
      <c r="E418" s="151" t="s">
        <v>9</v>
      </c>
      <c r="F418" s="63" t="str">
        <f>IF(E418="","",_xlfn.CONCAT(E418,_xlfn.XLOOKUP(D418,$J$9:$J$23,$I$9:$I$23,"ERROR",1,-1)))</f>
        <v>MU11</v>
      </c>
      <c r="G418" s="17" t="str">
        <f>_xlfn.CONCAT(A418," ",B418)</f>
        <v>Daniel Gallacher</v>
      </c>
    </row>
    <row r="419" spans="1:7" x14ac:dyDescent="0.45">
      <c r="A419" s="146" t="s">
        <v>615</v>
      </c>
      <c r="B419" s="146" t="s">
        <v>616</v>
      </c>
      <c r="C419" s="146" t="s">
        <v>24</v>
      </c>
      <c r="D419" s="147">
        <v>23969</v>
      </c>
      <c r="E419" s="148" t="s">
        <v>9</v>
      </c>
      <c r="F419" s="63" t="str">
        <f>IF(E419="","",_xlfn.CONCAT(E419,_xlfn.XLOOKUP(D419,$J$9:$J$23,$I$9:$I$23,"ERROR",1,-1)))</f>
        <v>MV50</v>
      </c>
      <c r="G419" s="17" t="str">
        <f>_xlfn.CONCAT(A419," ",B419)</f>
        <v>Ed Gamble</v>
      </c>
    </row>
    <row r="420" spans="1:7" x14ac:dyDescent="0.45">
      <c r="A420" s="146" t="s">
        <v>617</v>
      </c>
      <c r="B420" s="146" t="s">
        <v>618</v>
      </c>
      <c r="C420" s="146" t="s">
        <v>28</v>
      </c>
      <c r="D420" s="147">
        <v>29061</v>
      </c>
      <c r="E420" s="148" t="s">
        <v>16</v>
      </c>
      <c r="F420" s="63" t="str">
        <f>IF(E420="","",_xlfn.CONCAT(E420,_xlfn.XLOOKUP(D420,$J$9:$J$23,$I$9:$I$23,"ERROR",1,-1)))</f>
        <v>FV40</v>
      </c>
      <c r="G420" s="17" t="str">
        <f>_xlfn.CONCAT(A420," ",B420)</f>
        <v>Clare Gardiner</v>
      </c>
    </row>
    <row r="421" spans="1:7" x14ac:dyDescent="0.45">
      <c r="A421" s="146" t="s">
        <v>619</v>
      </c>
      <c r="B421" s="146" t="s">
        <v>620</v>
      </c>
      <c r="C421" s="146" t="s">
        <v>127</v>
      </c>
      <c r="D421" s="147">
        <v>29858</v>
      </c>
      <c r="E421" s="148" t="s">
        <v>16</v>
      </c>
      <c r="F421" s="63" t="str">
        <f>IF(E421="","",_xlfn.CONCAT(E421,_xlfn.XLOOKUP(D421,$J$9:$J$23,$I$9:$I$23,"ERROR",1,-1)))</f>
        <v>FV40</v>
      </c>
      <c r="G421" s="17" t="str">
        <f>_xlfn.CONCAT(A421," ",B421)</f>
        <v>Jenna Gardner</v>
      </c>
    </row>
    <row r="422" spans="1:7" x14ac:dyDescent="0.45">
      <c r="A422" s="146" t="s">
        <v>621</v>
      </c>
      <c r="B422" s="146" t="s">
        <v>622</v>
      </c>
      <c r="C422" s="146" t="s">
        <v>79</v>
      </c>
      <c r="D422" s="147">
        <v>34794</v>
      </c>
      <c r="E422" s="148" t="s">
        <v>9</v>
      </c>
      <c r="F422" s="63" t="str">
        <f>IF(E422="","",_xlfn.CONCAT(E422,_xlfn.XLOOKUP(D422,$J$9:$J$23,$I$9:$I$23,"ERROR",1,-1)))</f>
        <v>MSEN</v>
      </c>
      <c r="G422" s="17" t="str">
        <f>_xlfn.CONCAT(A422," ",B422)</f>
        <v>Bobby Gard-Storry</v>
      </c>
    </row>
    <row r="423" spans="1:7" x14ac:dyDescent="0.45">
      <c r="A423" s="146" t="s">
        <v>623</v>
      </c>
      <c r="B423" s="146" t="s">
        <v>624</v>
      </c>
      <c r="C423" s="149" t="s">
        <v>48</v>
      </c>
      <c r="D423" s="150">
        <v>42250</v>
      </c>
      <c r="E423" s="151" t="s">
        <v>16</v>
      </c>
      <c r="F423" s="63" t="str">
        <f>IF(E423="","",_xlfn.CONCAT(E423,_xlfn.XLOOKUP(D423,$J$9:$J$23,$I$9:$I$23,"ERROR",1,-1)))</f>
        <v>FU11</v>
      </c>
      <c r="G423" s="17" t="str">
        <f>_xlfn.CONCAT(A423," ",B423)</f>
        <v>Florence Gaskell</v>
      </c>
    </row>
    <row r="424" spans="1:7" x14ac:dyDescent="0.45">
      <c r="A424" s="146" t="s">
        <v>61</v>
      </c>
      <c r="B424" s="146" t="s">
        <v>624</v>
      </c>
      <c r="D424" s="150">
        <v>31523</v>
      </c>
      <c r="E424" s="151" t="s">
        <v>9</v>
      </c>
      <c r="F424" s="63" t="str">
        <f>IF(E424="","",_xlfn.CONCAT(E424,_xlfn.XLOOKUP(D424,$J$9:$J$23,$I$9:$I$23,"ERROR",1,-1)))</f>
        <v>MSEN</v>
      </c>
      <c r="G424" s="17" t="str">
        <f>_xlfn.CONCAT(A424," ",B424)</f>
        <v>David Gaskell</v>
      </c>
    </row>
    <row r="425" spans="1:7" x14ac:dyDescent="0.45">
      <c r="A425" s="146" t="s">
        <v>316</v>
      </c>
      <c r="B425" s="146" t="s">
        <v>625</v>
      </c>
      <c r="C425" s="146" t="s">
        <v>20</v>
      </c>
      <c r="D425" s="147">
        <v>29741</v>
      </c>
      <c r="E425" s="148" t="s">
        <v>9</v>
      </c>
      <c r="F425" s="63" t="str">
        <f>IF(E425="","",_xlfn.CONCAT(E425,_xlfn.XLOOKUP(D425,$J$9:$J$23,$I$9:$I$23,"ERROR",1,-1)))</f>
        <v>MV40</v>
      </c>
      <c r="G425" s="17" t="str">
        <f>_xlfn.CONCAT(A425," ",B425)</f>
        <v>Peter German</v>
      </c>
    </row>
    <row r="426" spans="1:7" x14ac:dyDescent="0.45">
      <c r="A426" s="146" t="s">
        <v>26</v>
      </c>
      <c r="B426" s="146" t="s">
        <v>626</v>
      </c>
      <c r="C426" s="146" t="s">
        <v>627</v>
      </c>
      <c r="D426" s="147">
        <v>29682</v>
      </c>
      <c r="E426" s="148" t="s">
        <v>9</v>
      </c>
      <c r="F426" s="63" t="str">
        <f>IF(E426="","",_xlfn.CONCAT(E426,_xlfn.XLOOKUP(D426,$J$9:$J$23,$I$9:$I$23,"ERROR",1,-1)))</f>
        <v>MV40</v>
      </c>
      <c r="G426" s="17" t="str">
        <f>_xlfn.CONCAT(A426," ",B426)</f>
        <v>Neil Gerrity</v>
      </c>
    </row>
    <row r="427" spans="1:7" x14ac:dyDescent="0.45">
      <c r="A427" s="149" t="s">
        <v>628</v>
      </c>
      <c r="B427" s="149" t="s">
        <v>629</v>
      </c>
      <c r="C427" s="149" t="s">
        <v>12</v>
      </c>
      <c r="D427" s="150">
        <v>21959</v>
      </c>
      <c r="E427" s="151" t="s">
        <v>9</v>
      </c>
      <c r="F427" s="63" t="str">
        <f>IF(E427="","",_xlfn.CONCAT(E427,_xlfn.XLOOKUP(D427,$J$9:$J$23,$I$9:$I$23,"ERROR",1,-1)))</f>
        <v>MV60</v>
      </c>
      <c r="G427" s="17" t="str">
        <f>_xlfn.CONCAT(A427," ",B427)</f>
        <v>Roy Gibson</v>
      </c>
    </row>
    <row r="428" spans="1:7" x14ac:dyDescent="0.45">
      <c r="A428" s="146" t="s">
        <v>240</v>
      </c>
      <c r="B428" s="146" t="s">
        <v>1458</v>
      </c>
      <c r="C428" s="146" t="s">
        <v>222</v>
      </c>
      <c r="D428" s="150">
        <v>37803</v>
      </c>
      <c r="E428" s="151" t="s">
        <v>9</v>
      </c>
      <c r="F428" s="63" t="str">
        <f>IF(E428="","",_xlfn.CONCAT(E428,_xlfn.XLOOKUP(D428,$J$9:$J$23,$I$9:$I$23,"ERROR",1,-1)))</f>
        <v>MU23</v>
      </c>
      <c r="G428" s="17" t="str">
        <f>_xlfn.CONCAT(A428," ",B428)</f>
        <v>Toby Gill</v>
      </c>
    </row>
    <row r="429" spans="1:7" x14ac:dyDescent="0.45">
      <c r="A429" s="149" t="s">
        <v>630</v>
      </c>
      <c r="B429" s="149" t="s">
        <v>631</v>
      </c>
      <c r="C429" s="149" t="s">
        <v>217</v>
      </c>
      <c r="D429" s="150">
        <v>31785</v>
      </c>
      <c r="E429" s="151" t="s">
        <v>16</v>
      </c>
      <c r="F429" s="63" t="str">
        <f>IF(E429="","",_xlfn.CONCAT(E429,_xlfn.XLOOKUP(D429,$J$9:$J$23,$I$9:$I$23,"ERROR",1,-1)))</f>
        <v>FSEN</v>
      </c>
      <c r="G429" s="17" t="str">
        <f>_xlfn.CONCAT(A429," ",B429)</f>
        <v>Laura Gimenez Arbej</v>
      </c>
    </row>
    <row r="430" spans="1:7" x14ac:dyDescent="0.45">
      <c r="A430" s="152" t="s">
        <v>72</v>
      </c>
      <c r="B430" s="152" t="s">
        <v>632</v>
      </c>
      <c r="C430" s="146" t="s">
        <v>119</v>
      </c>
      <c r="D430" s="147">
        <v>22686</v>
      </c>
      <c r="E430" s="148" t="s">
        <v>9</v>
      </c>
      <c r="F430" s="63" t="str">
        <f>IF(E430="","",_xlfn.CONCAT(E430,_xlfn.XLOOKUP(D430,$J$9:$J$23,$I$9:$I$23,"ERROR",1,-1)))</f>
        <v>MV60</v>
      </c>
      <c r="G430" s="17" t="str">
        <f>_xlfn.CONCAT(A430," ",B430)</f>
        <v>Andrew Gittins</v>
      </c>
    </row>
    <row r="431" spans="1:7" x14ac:dyDescent="0.45">
      <c r="A431" s="146" t="s">
        <v>467</v>
      </c>
      <c r="B431" s="146" t="s">
        <v>633</v>
      </c>
      <c r="C431" s="146" t="s">
        <v>91</v>
      </c>
      <c r="D431" s="147">
        <v>30322</v>
      </c>
      <c r="E431" s="148" t="s">
        <v>9</v>
      </c>
      <c r="F431" s="63" t="str">
        <f>IF(E431="","",_xlfn.CONCAT(E431,_xlfn.XLOOKUP(D431,$J$9:$J$23,$I$9:$I$23,"ERROR",1,-1)))</f>
        <v>MV40</v>
      </c>
      <c r="G431" s="17" t="str">
        <f>_xlfn.CONCAT(A431," ",B431)</f>
        <v>Iain Glendinning</v>
      </c>
    </row>
    <row r="432" spans="1:7" x14ac:dyDescent="0.45">
      <c r="A432" s="146" t="s">
        <v>171</v>
      </c>
      <c r="B432" s="146" t="s">
        <v>634</v>
      </c>
      <c r="C432" s="146" t="s">
        <v>266</v>
      </c>
      <c r="D432" s="147">
        <v>36460</v>
      </c>
      <c r="E432" s="148" t="s">
        <v>9</v>
      </c>
      <c r="F432" s="63" t="str">
        <f>IF(E432="","",_xlfn.CONCAT(E432,_xlfn.XLOOKUP(D432,$J$9:$J$23,$I$9:$I$23,"ERROR",1,-1)))</f>
        <v>MSEN</v>
      </c>
      <c r="G432" s="17" t="str">
        <f>_xlfn.CONCAT(A432," ",B432)</f>
        <v>Will Golding</v>
      </c>
    </row>
    <row r="433" spans="1:7" x14ac:dyDescent="0.45">
      <c r="A433" s="146" t="s">
        <v>93</v>
      </c>
      <c r="B433" s="146" t="s">
        <v>634</v>
      </c>
      <c r="C433" s="146" t="s">
        <v>534</v>
      </c>
      <c r="D433" s="147">
        <v>34233</v>
      </c>
      <c r="E433" s="148" t="s">
        <v>9</v>
      </c>
      <c r="F433" s="63" t="str">
        <f>IF(E433="","",_xlfn.CONCAT(E433,_xlfn.XLOOKUP(D433,$J$9:$J$23,$I$9:$I$23,"ERROR",1,-1)))</f>
        <v>MSEN</v>
      </c>
      <c r="G433" s="17" t="str">
        <f>_xlfn.CONCAT(A433," ",B433)</f>
        <v>James Golding</v>
      </c>
    </row>
    <row r="434" spans="1:7" x14ac:dyDescent="0.45">
      <c r="A434" s="149" t="s">
        <v>129</v>
      </c>
      <c r="B434" s="149" t="s">
        <v>635</v>
      </c>
      <c r="C434" s="149" t="s">
        <v>230</v>
      </c>
      <c r="D434" s="150">
        <v>32880</v>
      </c>
      <c r="E434" s="151" t="s">
        <v>16</v>
      </c>
      <c r="F434" s="63" t="str">
        <f>IF(E434="","",_xlfn.CONCAT(E434,_xlfn.XLOOKUP(D434,$J$9:$J$23,$I$9:$I$23,"ERROR",1,-1)))</f>
        <v>FSEN</v>
      </c>
      <c r="G434" s="17" t="str">
        <f>_xlfn.CONCAT(A434," ",B434)</f>
        <v>Emma Goodwin</v>
      </c>
    </row>
    <row r="435" spans="1:7" x14ac:dyDescent="0.45">
      <c r="A435" s="146" t="s">
        <v>636</v>
      </c>
      <c r="B435" s="146" t="s">
        <v>637</v>
      </c>
      <c r="C435" s="146" t="s">
        <v>12</v>
      </c>
      <c r="D435" s="147">
        <v>36476</v>
      </c>
      <c r="E435" s="148" t="s">
        <v>16</v>
      </c>
      <c r="F435" s="63" t="str">
        <f>IF(E435="","",_xlfn.CONCAT(E435,_xlfn.XLOOKUP(D435,$J$9:$J$23,$I$9:$I$23,"ERROR",1,-1)))</f>
        <v>FSEN</v>
      </c>
      <c r="G435" s="17" t="str">
        <f>_xlfn.CONCAT(A435," ",B435)</f>
        <v>Holly Gordan</v>
      </c>
    </row>
    <row r="436" spans="1:7" x14ac:dyDescent="0.45">
      <c r="A436" s="146" t="s">
        <v>636</v>
      </c>
      <c r="B436" s="146" t="s">
        <v>638</v>
      </c>
      <c r="C436" s="146" t="s">
        <v>12</v>
      </c>
      <c r="D436" s="147">
        <v>36476</v>
      </c>
      <c r="E436" s="148" t="s">
        <v>16</v>
      </c>
      <c r="F436" s="63" t="str">
        <f>IF(E436="","",_xlfn.CONCAT(E436,_xlfn.XLOOKUP(D436,$J$9:$J$23,$I$9:$I$23,"ERROR",1,-1)))</f>
        <v>FSEN</v>
      </c>
      <c r="G436" s="17" t="str">
        <f>_xlfn.CONCAT(A436," ",B436)</f>
        <v>Holly Gordon</v>
      </c>
    </row>
    <row r="437" spans="1:7" x14ac:dyDescent="0.45">
      <c r="A437" s="146" t="s">
        <v>301</v>
      </c>
      <c r="B437" s="146" t="s">
        <v>638</v>
      </c>
      <c r="C437" s="146" t="s">
        <v>79</v>
      </c>
      <c r="D437" s="147">
        <v>26194</v>
      </c>
      <c r="E437" s="148" t="s">
        <v>9</v>
      </c>
      <c r="F437" s="63" t="str">
        <f>IF(E437="","",_xlfn.CONCAT(E437,_xlfn.XLOOKUP(D437,$J$9:$J$23,$I$9:$I$23,"ERROR",1,-1)))</f>
        <v>MV50</v>
      </c>
      <c r="G437" s="17" t="str">
        <f>_xlfn.CONCAT(A437," ",B437)</f>
        <v>Richard Gordon</v>
      </c>
    </row>
    <row r="438" spans="1:7" x14ac:dyDescent="0.45">
      <c r="A438" s="146" t="s">
        <v>639</v>
      </c>
      <c r="B438" s="146" t="s">
        <v>640</v>
      </c>
      <c r="C438" s="146" t="s">
        <v>24</v>
      </c>
      <c r="D438" s="147">
        <v>30180</v>
      </c>
      <c r="E438" s="148" t="s">
        <v>16</v>
      </c>
      <c r="F438" s="63" t="str">
        <f>IF(E438="","",_xlfn.CONCAT(E438,_xlfn.XLOOKUP(D438,$J$9:$J$23,$I$9:$I$23,"ERROR",1,-1)))</f>
        <v>FV40</v>
      </c>
      <c r="G438" s="17" t="str">
        <f>_xlfn.CONCAT(A438," ",B438)</f>
        <v>Kerrie Gosling</v>
      </c>
    </row>
    <row r="439" spans="1:7" x14ac:dyDescent="0.45">
      <c r="A439" s="146" t="s">
        <v>641</v>
      </c>
      <c r="B439" s="146" t="s">
        <v>642</v>
      </c>
      <c r="C439" s="146" t="s">
        <v>28</v>
      </c>
      <c r="D439" s="150">
        <v>24259</v>
      </c>
      <c r="E439" s="148" t="s">
        <v>9</v>
      </c>
      <c r="F439" s="63" t="str">
        <f>IF(E439="","",_xlfn.CONCAT(E439,_xlfn.XLOOKUP(D439,$J$9:$J$23,$I$9:$I$23,"ERROR",1,-1)))</f>
        <v>MV50</v>
      </c>
      <c r="G439" s="17" t="str">
        <f>_xlfn.CONCAT(A439," ",B439)</f>
        <v>Stewart Gourlay</v>
      </c>
    </row>
    <row r="440" spans="1:7" x14ac:dyDescent="0.45">
      <c r="A440" s="146" t="s">
        <v>643</v>
      </c>
      <c r="B440" s="146" t="s">
        <v>383</v>
      </c>
      <c r="C440" s="146" t="s">
        <v>28</v>
      </c>
      <c r="D440" s="147">
        <v>34086</v>
      </c>
      <c r="E440" s="148" t="s">
        <v>9</v>
      </c>
      <c r="F440" s="63" t="str">
        <f>IF(E440="","",_xlfn.CONCAT(E440,_xlfn.XLOOKUP(D440,$J$9:$J$23,$I$9:$I$23,"ERROR",1,-1)))</f>
        <v>MSEN</v>
      </c>
      <c r="G440" s="17" t="str">
        <f>_xlfn.CONCAT(A440," ",B440)</f>
        <v>Liam Graham</v>
      </c>
    </row>
    <row r="441" spans="1:7" x14ac:dyDescent="0.45">
      <c r="A441" s="146" t="s">
        <v>567</v>
      </c>
      <c r="B441" s="146" t="s">
        <v>383</v>
      </c>
      <c r="C441" s="146" t="s">
        <v>293</v>
      </c>
      <c r="D441" s="150">
        <v>25059</v>
      </c>
      <c r="E441" s="148" t="s">
        <v>9</v>
      </c>
      <c r="F441" s="63" t="str">
        <f>IF(E441="","",_xlfn.CONCAT(E441,_xlfn.XLOOKUP(D441,$J$9:$J$23,$I$9:$I$23,"ERROR",1,-1)))</f>
        <v>MV50</v>
      </c>
      <c r="G441" s="17" t="str">
        <f>_xlfn.CONCAT(A441," ",B441)</f>
        <v>Darren Graham</v>
      </c>
    </row>
    <row r="442" spans="1:7" x14ac:dyDescent="0.45">
      <c r="A442" s="146" t="s">
        <v>644</v>
      </c>
      <c r="B442" s="146" t="s">
        <v>383</v>
      </c>
      <c r="C442" s="146" t="s">
        <v>15</v>
      </c>
      <c r="D442" s="147">
        <v>23456</v>
      </c>
      <c r="E442" s="148" t="s">
        <v>16</v>
      </c>
      <c r="F442" s="63" t="str">
        <f>IF(E442="","",_xlfn.CONCAT(E442,_xlfn.XLOOKUP(D442,$J$9:$J$23,$I$9:$I$23,"ERROR",1,-1)))</f>
        <v>FV60</v>
      </c>
      <c r="G442" s="17" t="str">
        <f>_xlfn.CONCAT(A442," ",B442)</f>
        <v>Isobel Graham</v>
      </c>
    </row>
    <row r="443" spans="1:7" x14ac:dyDescent="0.45">
      <c r="A443" s="163" t="s">
        <v>93</v>
      </c>
      <c r="B443" s="163" t="s">
        <v>383</v>
      </c>
      <c r="C443" s="163" t="s">
        <v>28</v>
      </c>
      <c r="D443" s="150">
        <v>31081</v>
      </c>
      <c r="E443" s="151" t="s">
        <v>9</v>
      </c>
      <c r="F443" s="63" t="str">
        <f>IF(E443="","",_xlfn.CONCAT(E443,_xlfn.XLOOKUP(D443,$J$9:$J$23,$I$9:$I$23,"ERROR",1,-1)))</f>
        <v>MV40</v>
      </c>
      <c r="G443" s="17" t="str">
        <f>_xlfn.CONCAT(A443," ",B443)</f>
        <v>James Graham</v>
      </c>
    </row>
    <row r="444" spans="1:7" x14ac:dyDescent="0.45">
      <c r="A444" s="146" t="s">
        <v>109</v>
      </c>
      <c r="B444" s="146" t="s">
        <v>645</v>
      </c>
      <c r="C444" s="146" t="s">
        <v>646</v>
      </c>
      <c r="D444" s="147">
        <v>27243</v>
      </c>
      <c r="E444" s="148" t="s">
        <v>9</v>
      </c>
      <c r="F444" s="63" t="str">
        <f>IF(E444="","",_xlfn.CONCAT(E444,_xlfn.XLOOKUP(D444,$J$9:$J$23,$I$9:$I$23,"ERROR",1,-1)))</f>
        <v>MV50</v>
      </c>
      <c r="G444" s="17" t="str">
        <f>_xlfn.CONCAT(A444," ",B444)</f>
        <v>Matthew Grainge</v>
      </c>
    </row>
    <row r="445" spans="1:7" x14ac:dyDescent="0.45">
      <c r="A445" s="146" t="s">
        <v>647</v>
      </c>
      <c r="B445" s="146" t="s">
        <v>648</v>
      </c>
      <c r="C445" s="149" t="s">
        <v>649</v>
      </c>
      <c r="D445" s="150">
        <v>43761</v>
      </c>
      <c r="E445" s="151" t="s">
        <v>9</v>
      </c>
      <c r="F445" s="63" t="str">
        <f>IF(E445="","",_xlfn.CONCAT(E445,_xlfn.XLOOKUP(D445,$J$9:$J$23,$I$9:$I$23,"ERROR",1,-1)))</f>
        <v>MU7</v>
      </c>
      <c r="G445" s="17" t="str">
        <f>_xlfn.CONCAT(A445," ",B445)</f>
        <v>Thom Gray</v>
      </c>
    </row>
    <row r="446" spans="1:7" x14ac:dyDescent="0.45">
      <c r="A446" s="146" t="s">
        <v>550</v>
      </c>
      <c r="B446" s="146" t="s">
        <v>648</v>
      </c>
      <c r="C446" s="149" t="s">
        <v>649</v>
      </c>
      <c r="D446" s="150">
        <v>42748</v>
      </c>
      <c r="E446" s="151" t="s">
        <v>16</v>
      </c>
      <c r="F446" s="63" t="str">
        <f>IF(E446="","",_xlfn.CONCAT(E446,_xlfn.XLOOKUP(D446,$J$9:$J$23,$I$9:$I$23,"ERROR",1,-1)))</f>
        <v>FU9</v>
      </c>
      <c r="G446" s="17" t="str">
        <f>_xlfn.CONCAT(A446," ",B446)</f>
        <v>Jess Gray</v>
      </c>
    </row>
    <row r="447" spans="1:7" x14ac:dyDescent="0.45">
      <c r="A447" s="146" t="s">
        <v>650</v>
      </c>
      <c r="B447" s="146" t="s">
        <v>648</v>
      </c>
      <c r="C447" s="149" t="s">
        <v>28</v>
      </c>
      <c r="D447" s="150">
        <v>32732</v>
      </c>
      <c r="E447" s="151" t="s">
        <v>16</v>
      </c>
      <c r="F447" s="63" t="str">
        <f>IF(E447="","",_xlfn.CONCAT(E447,_xlfn.XLOOKUP(D447,$J$9:$J$23,$I$9:$I$23,"ERROR",1,-1)))</f>
        <v>FSEN</v>
      </c>
      <c r="G447" s="17" t="str">
        <f>_xlfn.CONCAT(A447," ",B447)</f>
        <v>Ann Gray</v>
      </c>
    </row>
    <row r="448" spans="1:7" x14ac:dyDescent="0.45">
      <c r="A448" s="146" t="s">
        <v>118</v>
      </c>
      <c r="B448" s="146" t="s">
        <v>648</v>
      </c>
      <c r="C448" s="146" t="s">
        <v>43</v>
      </c>
      <c r="D448" s="147">
        <v>31890</v>
      </c>
      <c r="E448" s="148" t="s">
        <v>9</v>
      </c>
      <c r="F448" s="63" t="str">
        <f>IF(E448="","",_xlfn.CONCAT(E448,_xlfn.XLOOKUP(D448,$J$9:$J$23,$I$9:$I$23,"ERROR",1,-1)))</f>
        <v>MSEN</v>
      </c>
      <c r="G448" s="17" t="str">
        <f>_xlfn.CONCAT(A448," ",B448)</f>
        <v>Simon Gray</v>
      </c>
    </row>
    <row r="449" spans="1:7" x14ac:dyDescent="0.45">
      <c r="A449" s="146" t="s">
        <v>651</v>
      </c>
      <c r="B449" s="146" t="s">
        <v>648</v>
      </c>
      <c r="C449" s="146" t="s">
        <v>24</v>
      </c>
      <c r="D449" s="147">
        <v>31347</v>
      </c>
      <c r="E449" s="148" t="s">
        <v>16</v>
      </c>
      <c r="F449" s="63" t="str">
        <f>IF(E449="","",_xlfn.CONCAT(E449,_xlfn.XLOOKUP(D449,$J$9:$J$23,$I$9:$I$23,"ERROR",1,-1)))</f>
        <v>FSEN</v>
      </c>
      <c r="G449" s="17" t="str">
        <f>_xlfn.CONCAT(A449," ",B449)</f>
        <v>Jodie Gray</v>
      </c>
    </row>
    <row r="450" spans="1:7" x14ac:dyDescent="0.45">
      <c r="A450" s="149" t="s">
        <v>652</v>
      </c>
      <c r="B450" s="149" t="s">
        <v>648</v>
      </c>
      <c r="C450" s="149" t="s">
        <v>653</v>
      </c>
      <c r="D450" s="150">
        <v>28840</v>
      </c>
      <c r="E450" s="151" t="s">
        <v>9</v>
      </c>
      <c r="F450" s="63" t="str">
        <f>IF(E450="","",_xlfn.CONCAT(E450,_xlfn.XLOOKUP(D450,$J$9:$J$23,$I$9:$I$23,"ERROR",1,-1)))</f>
        <v>MV40</v>
      </c>
      <c r="G450" s="17" t="str">
        <f>_xlfn.CONCAT(A450," ",B450)</f>
        <v>Drew Gray</v>
      </c>
    </row>
    <row r="451" spans="1:7" x14ac:dyDescent="0.45">
      <c r="A451" s="146" t="s">
        <v>10</v>
      </c>
      <c r="B451" s="146" t="s">
        <v>654</v>
      </c>
      <c r="C451" s="146" t="s">
        <v>79</v>
      </c>
      <c r="D451" s="147">
        <v>33893</v>
      </c>
      <c r="E451" s="148" t="s">
        <v>9</v>
      </c>
      <c r="F451" s="63" t="str">
        <f>IF(E451="","",_xlfn.CONCAT(E451,_xlfn.XLOOKUP(D451,$J$9:$J$23,$I$9:$I$23,"ERROR",1,-1)))</f>
        <v>MSEN</v>
      </c>
      <c r="G451" s="17" t="str">
        <f>_xlfn.CONCAT(A451," ",B451)</f>
        <v>Ben Grayson</v>
      </c>
    </row>
    <row r="452" spans="1:7" x14ac:dyDescent="0.45">
      <c r="A452" s="146" t="s">
        <v>196</v>
      </c>
      <c r="B452" s="146" t="s">
        <v>655</v>
      </c>
      <c r="C452" s="146" t="s">
        <v>656</v>
      </c>
      <c r="D452" s="147">
        <v>32463</v>
      </c>
      <c r="E452" s="148" t="s">
        <v>9</v>
      </c>
      <c r="F452" s="63" t="str">
        <f>IF(E452="","",_xlfn.CONCAT(E452,_xlfn.XLOOKUP(D452,$J$9:$J$23,$I$9:$I$23,"ERROR",1,-1)))</f>
        <v>MSEN</v>
      </c>
      <c r="G452" s="17" t="str">
        <f>_xlfn.CONCAT(A452," ",B452)</f>
        <v>Tom Green</v>
      </c>
    </row>
    <row r="453" spans="1:7" x14ac:dyDescent="0.45">
      <c r="A453" s="146" t="s">
        <v>143</v>
      </c>
      <c r="B453" s="146" t="s">
        <v>655</v>
      </c>
      <c r="C453" s="146" t="s">
        <v>12</v>
      </c>
      <c r="D453" s="147">
        <v>27746</v>
      </c>
      <c r="E453" s="148" t="s">
        <v>9</v>
      </c>
      <c r="F453" s="63" t="str">
        <f>IF(E453="","",_xlfn.CONCAT(E453,_xlfn.XLOOKUP(D453,$J$9:$J$23,$I$9:$I$23,"ERROR",1,-1)))</f>
        <v>MV40</v>
      </c>
      <c r="G453" s="17" t="str">
        <f>_xlfn.CONCAT(A453," ",B453)</f>
        <v>Chris Green</v>
      </c>
    </row>
    <row r="454" spans="1:7" x14ac:dyDescent="0.45">
      <c r="A454" s="149" t="s">
        <v>657</v>
      </c>
      <c r="B454" s="149" t="s">
        <v>658</v>
      </c>
      <c r="C454" s="149" t="s">
        <v>28</v>
      </c>
      <c r="D454" s="150">
        <v>32204</v>
      </c>
      <c r="E454" s="151" t="s">
        <v>16</v>
      </c>
      <c r="F454" s="63" t="str">
        <f>IF(E454="","",_xlfn.CONCAT(E454,_xlfn.XLOOKUP(D454,$J$9:$J$23,$I$9:$I$23,"ERROR",1,-1)))</f>
        <v>FSEN</v>
      </c>
      <c r="G454" s="17" t="str">
        <f>_xlfn.CONCAT(A454," ",B454)</f>
        <v>Rebecca Greenwell</v>
      </c>
    </row>
    <row r="455" spans="1:7" x14ac:dyDescent="0.45">
      <c r="A455" s="152" t="s">
        <v>659</v>
      </c>
      <c r="B455" s="152" t="s">
        <v>660</v>
      </c>
      <c r="C455" s="146" t="s">
        <v>661</v>
      </c>
      <c r="D455" s="147">
        <v>32982</v>
      </c>
      <c r="E455" s="148" t="s">
        <v>9</v>
      </c>
      <c r="F455" s="63" t="str">
        <f>IF(E455="","",_xlfn.CONCAT(E455,_xlfn.XLOOKUP(D455,$J$9:$J$23,$I$9:$I$23,"ERROR",1,-1)))</f>
        <v>MSEN</v>
      </c>
      <c r="G455" s="17" t="str">
        <f>_xlfn.CONCAT(A455," ",B455)</f>
        <v>Sean Greenwood</v>
      </c>
    </row>
    <row r="456" spans="1:7" x14ac:dyDescent="0.45">
      <c r="A456" s="146" t="s">
        <v>662</v>
      </c>
      <c r="B456" s="146" t="s">
        <v>663</v>
      </c>
      <c r="C456" s="146" t="s">
        <v>20</v>
      </c>
      <c r="D456" s="150">
        <v>29599</v>
      </c>
      <c r="E456" s="151" t="s">
        <v>9</v>
      </c>
      <c r="F456" s="63" t="str">
        <f>IF(E456="","",_xlfn.CONCAT(E456,_xlfn.XLOOKUP(D456,$J$9:$J$23,$I$9:$I$23,"ERROR",1,-1)))</f>
        <v>MV40</v>
      </c>
      <c r="G456" s="17" t="str">
        <f>_xlfn.CONCAT(A456," ",B456)</f>
        <v>Gary Gregory</v>
      </c>
    </row>
    <row r="457" spans="1:7" x14ac:dyDescent="0.45">
      <c r="A457" s="149" t="s">
        <v>664</v>
      </c>
      <c r="B457" s="149" t="s">
        <v>665</v>
      </c>
      <c r="C457" s="149" t="s">
        <v>8</v>
      </c>
      <c r="D457" s="150">
        <v>25513</v>
      </c>
      <c r="E457" s="151" t="s">
        <v>9</v>
      </c>
      <c r="F457" s="63" t="str">
        <f>IF(E457="","",_xlfn.CONCAT(E457,_xlfn.XLOOKUP(D457,$J$9:$J$23,$I$9:$I$23,"ERROR",1,-1)))</f>
        <v>MV50</v>
      </c>
      <c r="G457" s="17" t="str">
        <f>_xlfn.CONCAT(A457," ",B457)</f>
        <v>Allan Gribbin</v>
      </c>
    </row>
    <row r="458" spans="1:7" x14ac:dyDescent="0.45">
      <c r="A458" s="146" t="s">
        <v>61</v>
      </c>
      <c r="B458" s="146" t="s">
        <v>666</v>
      </c>
      <c r="C458" s="146" t="s">
        <v>20</v>
      </c>
      <c r="D458" s="147">
        <v>21783</v>
      </c>
      <c r="E458" s="148" t="s">
        <v>9</v>
      </c>
      <c r="F458" s="63" t="str">
        <f>IF(E458="","",_xlfn.CONCAT(E458,_xlfn.XLOOKUP(D458,$J$9:$J$23,$I$9:$I$23,"ERROR",1,-1)))</f>
        <v>MV60</v>
      </c>
      <c r="G458" s="17" t="str">
        <f>_xlfn.CONCAT(A458," ",B458)</f>
        <v>David Griffin</v>
      </c>
    </row>
    <row r="459" spans="1:7" x14ac:dyDescent="0.45">
      <c r="A459" s="146" t="s">
        <v>129</v>
      </c>
      <c r="B459" s="146" t="s">
        <v>667</v>
      </c>
      <c r="C459" s="146" t="s">
        <v>668</v>
      </c>
      <c r="D459" s="150">
        <v>33454</v>
      </c>
      <c r="E459" s="148" t="s">
        <v>16</v>
      </c>
      <c r="F459" s="63" t="str">
        <f>IF(E459="","",_xlfn.CONCAT(E459,_xlfn.XLOOKUP(D459,$J$9:$J$23,$I$9:$I$23,"ERROR",1,-1)))</f>
        <v>FSEN</v>
      </c>
      <c r="G459" s="17" t="str">
        <f>_xlfn.CONCAT(A459," ",B459)</f>
        <v>Emma Griffiths</v>
      </c>
    </row>
    <row r="460" spans="1:7" x14ac:dyDescent="0.45">
      <c r="A460" s="146" t="s">
        <v>669</v>
      </c>
      <c r="B460" s="146" t="s">
        <v>667</v>
      </c>
      <c r="C460" s="146" t="s">
        <v>668</v>
      </c>
      <c r="D460" s="150">
        <v>31938</v>
      </c>
      <c r="E460" s="148" t="s">
        <v>9</v>
      </c>
      <c r="F460" s="63" t="str">
        <f>IF(E460="","",_xlfn.CONCAT(E460,_xlfn.XLOOKUP(D460,$J$9:$J$23,$I$9:$I$23,"ERROR",1,-1)))</f>
        <v>MSEN</v>
      </c>
      <c r="G460" s="17" t="str">
        <f>_xlfn.CONCAT(A460," ",B460)</f>
        <v>Isaac Griffiths</v>
      </c>
    </row>
    <row r="461" spans="1:7" x14ac:dyDescent="0.45">
      <c r="A461" s="149" t="s">
        <v>670</v>
      </c>
      <c r="B461" s="149" t="s">
        <v>671</v>
      </c>
      <c r="D461" s="150">
        <v>41854</v>
      </c>
      <c r="E461" s="151" t="s">
        <v>16</v>
      </c>
      <c r="F461" s="63" t="str">
        <f>IF(E461="","",_xlfn.CONCAT(E461,_xlfn.XLOOKUP(D461,$J$9:$J$23,$I$9:$I$23,"ERROR",1,-1)))</f>
        <v>FU13</v>
      </c>
      <c r="G461" s="17" t="str">
        <f>_xlfn.CONCAT(A461," ",B461)</f>
        <v>Iris grimshaw</v>
      </c>
    </row>
    <row r="462" spans="1:7" x14ac:dyDescent="0.45">
      <c r="A462" s="149" t="s">
        <v>672</v>
      </c>
      <c r="B462" s="149" t="s">
        <v>671</v>
      </c>
      <c r="D462" s="150">
        <v>41854</v>
      </c>
      <c r="E462" s="151" t="s">
        <v>16</v>
      </c>
      <c r="F462" s="63" t="str">
        <f>IF(E462="","",_xlfn.CONCAT(E462,_xlfn.XLOOKUP(D462,$J$9:$J$23,$I$9:$I$23,"ERROR",1,-1)))</f>
        <v>FU13</v>
      </c>
      <c r="G462" s="17" t="str">
        <f>_xlfn.CONCAT(A462," ",B462)</f>
        <v>Sadie grimshaw</v>
      </c>
    </row>
    <row r="463" spans="1:7" x14ac:dyDescent="0.45">
      <c r="A463" s="146" t="s">
        <v>116</v>
      </c>
      <c r="B463" s="146" t="s">
        <v>673</v>
      </c>
      <c r="C463" s="146" t="s">
        <v>91</v>
      </c>
      <c r="D463" s="150">
        <v>33302</v>
      </c>
      <c r="E463" s="148" t="s">
        <v>9</v>
      </c>
      <c r="F463" s="63" t="str">
        <f>IF(E463="","",_xlfn.CONCAT(E463,_xlfn.XLOOKUP(D463,$J$9:$J$23,$I$9:$I$23,"ERROR",1,-1)))</f>
        <v>MSEN</v>
      </c>
      <c r="G463" s="17" t="str">
        <f>_xlfn.CONCAT(A463," ",B463)</f>
        <v>Daniel Grisedale</v>
      </c>
    </row>
    <row r="464" spans="1:7" x14ac:dyDescent="0.45">
      <c r="A464" s="163" t="s">
        <v>1484</v>
      </c>
      <c r="B464" s="163" t="s">
        <v>1485</v>
      </c>
      <c r="C464" s="163" t="s">
        <v>43</v>
      </c>
      <c r="D464" s="150">
        <v>30865</v>
      </c>
      <c r="E464" s="151" t="s">
        <v>9</v>
      </c>
      <c r="F464" s="63" t="str">
        <f>IF(E464="","",_xlfn.CONCAT(E464,_xlfn.XLOOKUP(D464,$J$9:$J$23,$I$9:$I$23,"ERROR",1,-1)))</f>
        <v>MV40</v>
      </c>
      <c r="G464" s="17" t="str">
        <f>_xlfn.CONCAT(A464," ",B464)</f>
        <v>Patryk Gruba</v>
      </c>
    </row>
    <row r="465" spans="1:7" x14ac:dyDescent="0.45">
      <c r="A465" s="146" t="s">
        <v>674</v>
      </c>
      <c r="B465" s="146" t="s">
        <v>675</v>
      </c>
      <c r="C465" s="146" t="s">
        <v>589</v>
      </c>
      <c r="D465" s="147">
        <v>38353</v>
      </c>
      <c r="E465" s="148" t="s">
        <v>9</v>
      </c>
      <c r="F465" s="63" t="str">
        <f>IF(E465="","",_xlfn.CONCAT(E465,_xlfn.XLOOKUP(D465,$J$9:$J$23,$I$9:$I$23,"ERROR",1,-1)))</f>
        <v>MU23</v>
      </c>
      <c r="G465" s="17" t="str">
        <f>_xlfn.CONCAT(A465," ",B465)</f>
        <v>Benji Grundy</v>
      </c>
    </row>
    <row r="466" spans="1:7" x14ac:dyDescent="0.45">
      <c r="A466" s="149" t="s">
        <v>676</v>
      </c>
      <c r="B466" s="149" t="s">
        <v>675</v>
      </c>
      <c r="C466" s="149" t="s">
        <v>119</v>
      </c>
      <c r="D466" s="150">
        <v>38353</v>
      </c>
      <c r="E466" s="151" t="s">
        <v>9</v>
      </c>
      <c r="F466" s="63" t="str">
        <f>IF(E466="","",_xlfn.CONCAT(E466,_xlfn.XLOOKUP(D466,$J$9:$J$23,$I$9:$I$23,"ERROR",1,-1)))</f>
        <v>MU23</v>
      </c>
      <c r="G466" s="17" t="str">
        <f>_xlfn.CONCAT(A466," ",B466)</f>
        <v>Benjamin Grundy</v>
      </c>
    </row>
    <row r="467" spans="1:7" x14ac:dyDescent="0.45">
      <c r="A467" s="146" t="s">
        <v>454</v>
      </c>
      <c r="B467" s="146" t="s">
        <v>677</v>
      </c>
      <c r="C467" s="146" t="s">
        <v>139</v>
      </c>
      <c r="D467" s="147">
        <v>38831</v>
      </c>
      <c r="E467" s="148" t="s">
        <v>16</v>
      </c>
      <c r="F467" s="63" t="str">
        <f>IF(E467="","",_xlfn.CONCAT(E467,_xlfn.XLOOKUP(D467,$J$9:$J$23,$I$9:$I$23,"ERROR",1,-1)))</f>
        <v>FU23</v>
      </c>
      <c r="G467" s="17" t="str">
        <f>_xlfn.CONCAT(A467," ",B467)</f>
        <v>Millie Gunning</v>
      </c>
    </row>
    <row r="468" spans="1:7" x14ac:dyDescent="0.45">
      <c r="A468" s="149" t="s">
        <v>71</v>
      </c>
      <c r="B468" s="149" t="s">
        <v>678</v>
      </c>
      <c r="C468" s="149" t="s">
        <v>28</v>
      </c>
      <c r="D468" s="150">
        <v>26479</v>
      </c>
      <c r="E468" s="151" t="s">
        <v>16</v>
      </c>
      <c r="F468" s="63" t="str">
        <f>IF(E468="","",_xlfn.CONCAT(E468,_xlfn.XLOOKUP(D468,$J$9:$J$23,$I$9:$I$23,"ERROR",1,-1)))</f>
        <v>FV50</v>
      </c>
      <c r="G468" s="17" t="str">
        <f>_xlfn.CONCAT(A468," ",B468)</f>
        <v>Sarah Hackett</v>
      </c>
    </row>
    <row r="469" spans="1:7" x14ac:dyDescent="0.45">
      <c r="A469" s="146" t="s">
        <v>679</v>
      </c>
      <c r="B469" s="146" t="s">
        <v>680</v>
      </c>
      <c r="D469" s="150">
        <v>42779</v>
      </c>
      <c r="E469" s="151" t="s">
        <v>16</v>
      </c>
      <c r="F469" s="63" t="str">
        <f>IF(E469="","",_xlfn.CONCAT(E469,_xlfn.XLOOKUP(D469,$J$9:$J$23,$I$9:$I$23,"ERROR",1,-1)))</f>
        <v>FU9</v>
      </c>
      <c r="G469" s="17" t="str">
        <f>_xlfn.CONCAT(A469," ",B469)</f>
        <v>Sofia Hall</v>
      </c>
    </row>
    <row r="470" spans="1:7" x14ac:dyDescent="0.45">
      <c r="A470" s="163" t="s">
        <v>107</v>
      </c>
      <c r="B470" s="163" t="s">
        <v>680</v>
      </c>
      <c r="C470" s="163" t="s">
        <v>1477</v>
      </c>
      <c r="D470" s="150">
        <v>32872</v>
      </c>
      <c r="E470" s="151" t="s">
        <v>9</v>
      </c>
      <c r="F470" s="63" t="str">
        <f>IF(E470="","",_xlfn.CONCAT(E470,_xlfn.XLOOKUP(D470,$J$9:$J$23,$I$9:$I$23,"ERROR",1,-1)))</f>
        <v>MSEN</v>
      </c>
      <c r="G470" s="17" t="str">
        <f>_xlfn.CONCAT(A470," ",B470)</f>
        <v>Thomas Hall</v>
      </c>
    </row>
    <row r="471" spans="1:7" x14ac:dyDescent="0.45">
      <c r="A471" s="146" t="s">
        <v>681</v>
      </c>
      <c r="B471" s="146" t="s">
        <v>682</v>
      </c>
      <c r="C471" s="146" t="s">
        <v>24</v>
      </c>
      <c r="D471" s="150">
        <v>30626</v>
      </c>
      <c r="E471" s="151" t="s">
        <v>9</v>
      </c>
      <c r="F471" s="63" t="str">
        <f>IF(E471="","",_xlfn.CONCAT(E471,_xlfn.XLOOKUP(D471,$J$9:$J$23,$I$9:$I$23,"ERROR",1,-1)))</f>
        <v>MV40</v>
      </c>
      <c r="G471" s="17" t="str">
        <f>_xlfn.CONCAT(A471," ",B471)</f>
        <v>Steven Halsall</v>
      </c>
    </row>
    <row r="472" spans="1:7" x14ac:dyDescent="0.45">
      <c r="A472" s="149" t="s">
        <v>86</v>
      </c>
      <c r="B472" s="149" t="s">
        <v>682</v>
      </c>
      <c r="C472" s="149" t="s">
        <v>683</v>
      </c>
      <c r="D472" s="150">
        <v>30626</v>
      </c>
      <c r="E472" s="151" t="s">
        <v>9</v>
      </c>
      <c r="F472" s="63" t="str">
        <f>IF(E472="","",_xlfn.CONCAT(E472,_xlfn.XLOOKUP(D472,$J$9:$J$23,$I$9:$I$23,"ERROR",1,-1)))</f>
        <v>MV40</v>
      </c>
      <c r="G472" s="17" t="str">
        <f>_xlfn.CONCAT(A472," ",B472)</f>
        <v>Steve Halsall</v>
      </c>
    </row>
    <row r="473" spans="1:7" x14ac:dyDescent="0.45">
      <c r="A473" s="149" t="s">
        <v>35</v>
      </c>
      <c r="B473" s="149" t="s">
        <v>684</v>
      </c>
      <c r="C473" s="149" t="s">
        <v>28</v>
      </c>
      <c r="D473" s="150">
        <v>35673</v>
      </c>
      <c r="E473" s="151" t="s">
        <v>9</v>
      </c>
      <c r="F473" s="63" t="str">
        <f>IF(E473="","",_xlfn.CONCAT(E473,_xlfn.XLOOKUP(D473,$J$9:$J$23,$I$9:$I$23,"ERROR",1,-1)))</f>
        <v>MSEN</v>
      </c>
      <c r="G473" s="17" t="str">
        <f>_xlfn.CONCAT(A473," ",B473)</f>
        <v>Sam Hamand</v>
      </c>
    </row>
    <row r="474" spans="1:7" x14ac:dyDescent="0.45">
      <c r="A474" s="146" t="s">
        <v>441</v>
      </c>
      <c r="B474" s="146" t="s">
        <v>685</v>
      </c>
      <c r="C474" s="146" t="s">
        <v>37</v>
      </c>
      <c r="D474" s="147">
        <v>33258</v>
      </c>
      <c r="E474" s="148" t="s">
        <v>9</v>
      </c>
      <c r="F474" s="63" t="str">
        <f>IF(E474="","",_xlfn.CONCAT(E474,_xlfn.XLOOKUP(D474,$J$9:$J$23,$I$9:$I$23,"ERROR",1,-1)))</f>
        <v>MSEN</v>
      </c>
      <c r="G474" s="17" t="str">
        <f>_xlfn.CONCAT(A474," ",B474)</f>
        <v>Robert Hamlin</v>
      </c>
    </row>
    <row r="475" spans="1:7" x14ac:dyDescent="0.45">
      <c r="A475" s="146" t="s">
        <v>41</v>
      </c>
      <c r="B475" s="146" t="s">
        <v>686</v>
      </c>
      <c r="C475" s="146" t="s">
        <v>24</v>
      </c>
      <c r="D475" s="147">
        <v>26494</v>
      </c>
      <c r="E475" s="148" t="s">
        <v>9</v>
      </c>
      <c r="F475" s="63" t="str">
        <f>IF(E475="","",_xlfn.CONCAT(E475,_xlfn.XLOOKUP(D475,$J$9:$J$23,$I$9:$I$23,"ERROR",1,-1)))</f>
        <v>MV50</v>
      </c>
      <c r="G475" s="17" t="str">
        <f>_xlfn.CONCAT(A475," ",B475)</f>
        <v>Carl Hammal</v>
      </c>
    </row>
    <row r="476" spans="1:7" x14ac:dyDescent="0.45">
      <c r="A476" s="163" t="s">
        <v>36</v>
      </c>
      <c r="B476" s="163" t="s">
        <v>1509</v>
      </c>
      <c r="C476" s="163" t="s">
        <v>28</v>
      </c>
      <c r="D476" s="150">
        <v>34895</v>
      </c>
      <c r="E476" s="151" t="s">
        <v>9</v>
      </c>
      <c r="F476" s="63" t="str">
        <f>IF(E476="","",_xlfn.CONCAT(E476,_xlfn.XLOOKUP(D476,$J$9:$J$23,$I$9:$I$23,"ERROR",1,-1)))</f>
        <v>MSEN</v>
      </c>
      <c r="G476" s="17" t="str">
        <f>_xlfn.CONCAT(A476," ",B476)</f>
        <v>Alexander Handleson-Lawley</v>
      </c>
    </row>
    <row r="477" spans="1:7" x14ac:dyDescent="0.45">
      <c r="A477" s="146" t="s">
        <v>687</v>
      </c>
      <c r="B477" s="146" t="s">
        <v>688</v>
      </c>
      <c r="C477" s="146" t="s">
        <v>268</v>
      </c>
      <c r="D477" s="147">
        <v>34234</v>
      </c>
      <c r="E477" s="148" t="s">
        <v>9</v>
      </c>
      <c r="F477" s="63" t="str">
        <f>IF(E477="","",_xlfn.CONCAT(E477,_xlfn.XLOOKUP(D477,$J$9:$J$23,$I$9:$I$23,"ERROR",1,-1)))</f>
        <v>MSEN</v>
      </c>
      <c r="G477" s="17" t="str">
        <f>_xlfn.CONCAT(A477," ",B477)</f>
        <v>Al Hanna</v>
      </c>
    </row>
    <row r="478" spans="1:7" x14ac:dyDescent="0.45">
      <c r="A478" s="146" t="s">
        <v>832</v>
      </c>
      <c r="B478" s="146" t="s">
        <v>1453</v>
      </c>
      <c r="C478" s="146" t="s">
        <v>63</v>
      </c>
      <c r="D478" s="150">
        <v>35175</v>
      </c>
      <c r="E478" s="151" t="s">
        <v>9</v>
      </c>
      <c r="F478" s="63" t="str">
        <f>IF(E478="","",_xlfn.CONCAT(E478,_xlfn.XLOOKUP(D478,$J$9:$J$23,$I$9:$I$23,"ERROR",1,-1)))</f>
        <v>MSEN</v>
      </c>
      <c r="G478" s="17" t="str">
        <f>_xlfn.CONCAT(A478," ",B478)</f>
        <v>Edward Hardaker</v>
      </c>
    </row>
    <row r="479" spans="1:7" x14ac:dyDescent="0.45">
      <c r="A479" s="146" t="s">
        <v>689</v>
      </c>
      <c r="B479" s="146" t="s">
        <v>690</v>
      </c>
      <c r="C479" s="146" t="s">
        <v>691</v>
      </c>
      <c r="D479" s="147">
        <v>30424</v>
      </c>
      <c r="E479" s="148" t="s">
        <v>9</v>
      </c>
      <c r="F479" s="63" t="str">
        <f>IF(E479="","",_xlfn.CONCAT(E479,_xlfn.XLOOKUP(D479,$J$9:$J$23,$I$9:$I$23,"ERROR",1,-1)))</f>
        <v>MV40</v>
      </c>
      <c r="G479" s="17" t="str">
        <f>_xlfn.CONCAT(A479," ",B479)</f>
        <v>Aaron Hargreaves</v>
      </c>
    </row>
    <row r="480" spans="1:7" x14ac:dyDescent="0.45">
      <c r="A480" s="146" t="s">
        <v>61</v>
      </c>
      <c r="B480" s="146" t="s">
        <v>692</v>
      </c>
      <c r="C480" s="146" t="s">
        <v>15</v>
      </c>
      <c r="D480" s="147">
        <v>29030</v>
      </c>
      <c r="E480" s="148" t="s">
        <v>9</v>
      </c>
      <c r="F480" s="63" t="str">
        <f>IF(E480="","",_xlfn.CONCAT(E480,_xlfn.XLOOKUP(D480,$J$9:$J$23,$I$9:$I$23,"ERROR",1,-1)))</f>
        <v>MV40</v>
      </c>
      <c r="G480" s="17" t="str">
        <f>_xlfn.CONCAT(A480," ",B480)</f>
        <v>David Harper</v>
      </c>
    </row>
    <row r="481" spans="1:7" x14ac:dyDescent="0.45">
      <c r="A481" s="146" t="s">
        <v>210</v>
      </c>
      <c r="B481" s="146" t="s">
        <v>693</v>
      </c>
      <c r="C481" s="146" t="s">
        <v>139</v>
      </c>
      <c r="D481" s="147">
        <v>38609</v>
      </c>
      <c r="E481" s="148" t="s">
        <v>9</v>
      </c>
      <c r="F481" s="63" t="str">
        <f>IF(E481="","",_xlfn.CONCAT(E481,_xlfn.XLOOKUP(D481,$J$9:$J$23,$I$9:$I$23,"ERROR",1,-1)))</f>
        <v>MU23</v>
      </c>
      <c r="G481" s="17" t="str">
        <f>_xlfn.CONCAT(A481," ",B481)</f>
        <v>Jamie Harrington</v>
      </c>
    </row>
    <row r="482" spans="1:7" x14ac:dyDescent="0.45">
      <c r="A482" s="163" t="s">
        <v>96</v>
      </c>
      <c r="B482" s="149" t="s">
        <v>693</v>
      </c>
      <c r="C482" s="163" t="s">
        <v>91</v>
      </c>
      <c r="D482" s="150">
        <v>30349</v>
      </c>
      <c r="E482" s="151" t="s">
        <v>9</v>
      </c>
      <c r="F482" s="63" t="str">
        <f>IF(E482="","",_xlfn.CONCAT(E482,_xlfn.XLOOKUP(D482,$J$9:$J$23,$I$9:$I$23,"ERROR",1,-1)))</f>
        <v>MV40</v>
      </c>
      <c r="G482" s="17" t="str">
        <f>_xlfn.CONCAT(A482," ",B482)</f>
        <v>Paul Harrington</v>
      </c>
    </row>
    <row r="483" spans="1:7" x14ac:dyDescent="0.45">
      <c r="A483" s="146" t="s">
        <v>332</v>
      </c>
      <c r="B483" s="146" t="s">
        <v>694</v>
      </c>
      <c r="C483" s="146" t="s">
        <v>24</v>
      </c>
      <c r="D483" s="147">
        <v>33376</v>
      </c>
      <c r="E483" s="148" t="s">
        <v>9</v>
      </c>
      <c r="F483" s="63" t="str">
        <f>IF(E483="","",_xlfn.CONCAT(E483,_xlfn.XLOOKUP(D483,$J$9:$J$23,$I$9:$I$23,"ERROR",1,-1)))</f>
        <v>MSEN</v>
      </c>
      <c r="G483" s="17" t="str">
        <f>_xlfn.CONCAT(A483," ",B483)</f>
        <v>Ryan Harris</v>
      </c>
    </row>
    <row r="484" spans="1:7" x14ac:dyDescent="0.45">
      <c r="A484" s="146" t="s">
        <v>109</v>
      </c>
      <c r="B484" s="146" t="s">
        <v>694</v>
      </c>
      <c r="C484" s="146" t="s">
        <v>20</v>
      </c>
      <c r="D484" s="147">
        <v>32991</v>
      </c>
      <c r="E484" s="148" t="s">
        <v>9</v>
      </c>
      <c r="F484" s="63" t="str">
        <f>IF(E484="","",_xlfn.CONCAT(E484,_xlfn.XLOOKUP(D484,$J$9:$J$23,$I$9:$I$23,"ERROR",1,-1)))</f>
        <v>MSEN</v>
      </c>
      <c r="G484" s="17" t="str">
        <f>_xlfn.CONCAT(A484," ",B484)</f>
        <v>Matthew Harris</v>
      </c>
    </row>
    <row r="485" spans="1:7" x14ac:dyDescent="0.45">
      <c r="A485" s="146" t="s">
        <v>93</v>
      </c>
      <c r="B485" s="146" t="s">
        <v>694</v>
      </c>
      <c r="C485" s="146" t="s">
        <v>12</v>
      </c>
      <c r="D485" s="147">
        <v>32657</v>
      </c>
      <c r="E485" s="148" t="s">
        <v>9</v>
      </c>
      <c r="F485" s="63" t="str">
        <f>IF(E485="","",_xlfn.CONCAT(E485,_xlfn.XLOOKUP(D485,$J$9:$J$23,$I$9:$I$23,"ERROR",1,-1)))</f>
        <v>MSEN</v>
      </c>
      <c r="G485" s="17" t="str">
        <f>_xlfn.CONCAT(A485," ",B485)</f>
        <v>James Harris</v>
      </c>
    </row>
    <row r="486" spans="1:7" x14ac:dyDescent="0.45">
      <c r="A486" s="149" t="s">
        <v>695</v>
      </c>
      <c r="B486" s="149" t="s">
        <v>694</v>
      </c>
      <c r="C486" s="149" t="s">
        <v>230</v>
      </c>
      <c r="D486" s="150">
        <v>30753</v>
      </c>
      <c r="E486" s="151" t="s">
        <v>16</v>
      </c>
      <c r="F486" s="63" t="str">
        <f>IF(E486="","",_xlfn.CONCAT(E486,_xlfn.XLOOKUP(D486,$J$9:$J$23,$I$9:$I$23,"ERROR",1,-1)))</f>
        <v>FV40</v>
      </c>
      <c r="G486" s="17" t="str">
        <f>_xlfn.CONCAT(A486," ",B486)</f>
        <v>Leanne Harris</v>
      </c>
    </row>
    <row r="487" spans="1:7" x14ac:dyDescent="0.45">
      <c r="A487" s="149" t="s">
        <v>696</v>
      </c>
      <c r="B487" s="149" t="s">
        <v>496</v>
      </c>
      <c r="D487" s="150">
        <v>41562</v>
      </c>
      <c r="E487" s="151" t="s">
        <v>9</v>
      </c>
      <c r="F487" s="63" t="str">
        <f>IF(E487="","",_xlfn.CONCAT(E487,_xlfn.XLOOKUP(D487,$J$9:$J$23,$I$9:$I$23,"ERROR",1,-1)))</f>
        <v>MU13</v>
      </c>
      <c r="G487" s="17" t="str">
        <f>_xlfn.CONCAT(A487," ",B487)</f>
        <v>Finley Harrison</v>
      </c>
    </row>
    <row r="488" spans="1:7" x14ac:dyDescent="0.45">
      <c r="A488" s="146" t="s">
        <v>697</v>
      </c>
      <c r="B488" s="146" t="s">
        <v>496</v>
      </c>
      <c r="C488" s="146" t="s">
        <v>139</v>
      </c>
      <c r="D488" s="147">
        <v>39322</v>
      </c>
      <c r="E488" s="148" t="s">
        <v>16</v>
      </c>
      <c r="F488" s="63" t="str">
        <f>IF(E488="","",_xlfn.CONCAT(E488,_xlfn.XLOOKUP(D488,$J$9:$J$23,$I$9:$I$23,"ERROR",1,-1)))</f>
        <v>FU19</v>
      </c>
      <c r="G488" s="17" t="str">
        <f>_xlfn.CONCAT(A488," ",B488)</f>
        <v>Scarlett Harrison</v>
      </c>
    </row>
    <row r="489" spans="1:7" x14ac:dyDescent="0.45">
      <c r="A489" s="146" t="s">
        <v>698</v>
      </c>
      <c r="B489" s="146" t="s">
        <v>496</v>
      </c>
      <c r="C489" s="146" t="s">
        <v>699</v>
      </c>
      <c r="D489" s="147">
        <v>28290</v>
      </c>
      <c r="E489" s="148" t="s">
        <v>16</v>
      </c>
      <c r="F489" s="63" t="str">
        <f>IF(E489="","",_xlfn.CONCAT(E489,_xlfn.XLOOKUP(D489,$J$9:$J$23,$I$9:$I$23,"ERROR",1,-1)))</f>
        <v>FV40</v>
      </c>
      <c r="G489" s="17" t="str">
        <f>_xlfn.CONCAT(A489," ",B489)</f>
        <v>Verity Harrison</v>
      </c>
    </row>
    <row r="490" spans="1:7" x14ac:dyDescent="0.45">
      <c r="A490" s="146" t="s">
        <v>208</v>
      </c>
      <c r="B490" s="146" t="s">
        <v>496</v>
      </c>
      <c r="C490" s="146" t="s">
        <v>28</v>
      </c>
      <c r="D490" s="147">
        <v>26232</v>
      </c>
      <c r="E490" s="148" t="s">
        <v>9</v>
      </c>
      <c r="F490" s="63" t="str">
        <f>IF(E490="","",_xlfn.CONCAT(E490,_xlfn.XLOOKUP(D490,$J$9:$J$23,$I$9:$I$23,"ERROR",1,-1)))</f>
        <v>MV50</v>
      </c>
      <c r="G490" s="17" t="str">
        <f>_xlfn.CONCAT(A490," ",B490)</f>
        <v>Dan Harrison</v>
      </c>
    </row>
    <row r="491" spans="1:7" x14ac:dyDescent="0.45">
      <c r="A491" s="146" t="s">
        <v>321</v>
      </c>
      <c r="B491" s="146" t="s">
        <v>700</v>
      </c>
      <c r="C491" s="146" t="s">
        <v>79</v>
      </c>
      <c r="D491" s="147">
        <v>24566</v>
      </c>
      <c r="E491" s="148" t="s">
        <v>16</v>
      </c>
      <c r="F491" s="63" t="str">
        <f>IF(E491="","",_xlfn.CONCAT(E491,_xlfn.XLOOKUP(D491,$J$9:$J$23,$I$9:$I$23,"ERROR",1,-1)))</f>
        <v>FV50</v>
      </c>
      <c r="G491" s="17" t="str">
        <f>_xlfn.CONCAT(A491," ",B491)</f>
        <v>Lindsay Harrod</v>
      </c>
    </row>
    <row r="492" spans="1:7" x14ac:dyDescent="0.45">
      <c r="A492" s="149" t="s">
        <v>550</v>
      </c>
      <c r="B492" s="149" t="s">
        <v>701</v>
      </c>
      <c r="C492" s="149" t="s">
        <v>28</v>
      </c>
      <c r="D492" s="150">
        <v>30834</v>
      </c>
      <c r="E492" s="151" t="s">
        <v>16</v>
      </c>
      <c r="F492" s="63" t="str">
        <f>IF(E492="","",_xlfn.CONCAT(E492,_xlfn.XLOOKUP(D492,$J$9:$J$23,$I$9:$I$23,"ERROR",1,-1)))</f>
        <v>FV40</v>
      </c>
      <c r="G492" s="17" t="str">
        <f>_xlfn.CONCAT(A492," ",B492)</f>
        <v>Jess Hartley</v>
      </c>
    </row>
    <row r="493" spans="1:7" x14ac:dyDescent="0.45">
      <c r="A493" s="149" t="s">
        <v>208</v>
      </c>
      <c r="B493" s="149" t="s">
        <v>701</v>
      </c>
      <c r="C493" s="149" t="s">
        <v>24</v>
      </c>
      <c r="D493" s="150">
        <v>30441</v>
      </c>
      <c r="E493" s="151" t="s">
        <v>9</v>
      </c>
      <c r="F493" s="63" t="str">
        <f>IF(E493="","",_xlfn.CONCAT(E493,_xlfn.XLOOKUP(D493,$J$9:$J$23,$I$9:$I$23,"ERROR",1,-1)))</f>
        <v>MV40</v>
      </c>
      <c r="G493" s="17" t="str">
        <f>_xlfn.CONCAT(A493," ",B493)</f>
        <v>Dan Hartley</v>
      </c>
    </row>
    <row r="494" spans="1:7" x14ac:dyDescent="0.45">
      <c r="A494" s="146" t="s">
        <v>702</v>
      </c>
      <c r="B494" s="146" t="s">
        <v>703</v>
      </c>
      <c r="C494" s="146" t="s">
        <v>704</v>
      </c>
      <c r="D494" s="150">
        <v>34176</v>
      </c>
      <c r="E494" s="148" t="s">
        <v>16</v>
      </c>
      <c r="F494" s="63" t="str">
        <f>IF(E494="","",_xlfn.CONCAT(E494,_xlfn.XLOOKUP(D494,$J$9:$J$23,$I$9:$I$23,"ERROR",1,-1)))</f>
        <v>FSEN</v>
      </c>
      <c r="G494" s="17" t="str">
        <f>_xlfn.CONCAT(A494," ",B494)</f>
        <v>Naomi Hartopp</v>
      </c>
    </row>
    <row r="495" spans="1:7" x14ac:dyDescent="0.45">
      <c r="A495" s="149" t="s">
        <v>705</v>
      </c>
      <c r="B495" s="149" t="s">
        <v>706</v>
      </c>
      <c r="D495" s="150">
        <v>42770</v>
      </c>
      <c r="E495" s="151" t="s">
        <v>16</v>
      </c>
      <c r="F495" s="63" t="str">
        <f>IF(E495="","",_xlfn.CONCAT(E495,_xlfn.XLOOKUP(D495,$J$9:$J$23,$I$9:$I$23,"ERROR",1,-1)))</f>
        <v>FU9</v>
      </c>
      <c r="G495" s="17" t="str">
        <f>_xlfn.CONCAT(A495," ",B495)</f>
        <v>Marlena Harwood</v>
      </c>
    </row>
    <row r="496" spans="1:7" x14ac:dyDescent="0.45">
      <c r="A496" s="149" t="s">
        <v>707</v>
      </c>
      <c r="B496" s="149" t="s">
        <v>706</v>
      </c>
      <c r="C496" s="149" t="s">
        <v>217</v>
      </c>
      <c r="D496" s="150">
        <v>27189</v>
      </c>
      <c r="E496" s="151" t="s">
        <v>9</v>
      </c>
      <c r="F496" s="63" t="str">
        <f>IF(E496="","",_xlfn.CONCAT(E496,_xlfn.XLOOKUP(D496,$J$9:$J$23,$I$9:$I$23,"ERROR",1,-1)))</f>
        <v>MV50</v>
      </c>
      <c r="G496" s="17" t="str">
        <f>_xlfn.CONCAT(A496," ",B496)</f>
        <v>Dustin Harwood</v>
      </c>
    </row>
    <row r="497" spans="1:7" x14ac:dyDescent="0.45">
      <c r="A497" s="146" t="s">
        <v>236</v>
      </c>
      <c r="B497" s="146" t="s">
        <v>708</v>
      </c>
      <c r="C497" s="146" t="s">
        <v>24</v>
      </c>
      <c r="D497" s="150">
        <v>35721</v>
      </c>
      <c r="E497" s="148" t="s">
        <v>16</v>
      </c>
      <c r="F497" s="63" t="str">
        <f>IF(E497="","",_xlfn.CONCAT(E497,_xlfn.XLOOKUP(D497,$J$9:$J$23,$I$9:$I$23,"ERROR",1,-1)))</f>
        <v>FSEN</v>
      </c>
      <c r="G497" s="17" t="str">
        <f>_xlfn.CONCAT(A497," ",B497)</f>
        <v>Hannah Havelock-Allan</v>
      </c>
    </row>
    <row r="498" spans="1:7" x14ac:dyDescent="0.45">
      <c r="A498" s="149" t="s">
        <v>709</v>
      </c>
      <c r="B498" s="149" t="s">
        <v>710</v>
      </c>
      <c r="D498" s="150">
        <v>41630</v>
      </c>
      <c r="E498" s="151" t="s">
        <v>9</v>
      </c>
      <c r="F498" s="63" t="str">
        <f>IF(E498="","",_xlfn.CONCAT(E498,_xlfn.XLOOKUP(D498,$J$9:$J$23,$I$9:$I$23,"ERROR",1,-1)))</f>
        <v>MU13</v>
      </c>
      <c r="G498" s="17" t="str">
        <f>_xlfn.CONCAT(A498," ",B498)</f>
        <v>Theo Hawker</v>
      </c>
    </row>
    <row r="499" spans="1:7" x14ac:dyDescent="0.45">
      <c r="A499" s="149" t="s">
        <v>463</v>
      </c>
      <c r="B499" s="149" t="s">
        <v>710</v>
      </c>
      <c r="C499" s="149" t="s">
        <v>28</v>
      </c>
      <c r="D499" s="150">
        <v>30117</v>
      </c>
      <c r="E499" s="151" t="s">
        <v>9</v>
      </c>
      <c r="F499" s="63" t="str">
        <f>IF(E499="","",_xlfn.CONCAT(E499,_xlfn.XLOOKUP(D499,$J$9:$J$23,$I$9:$I$23,"ERROR",1,-1)))</f>
        <v>MV40</v>
      </c>
      <c r="G499" s="17" t="str">
        <f>_xlfn.CONCAT(A499," ",B499)</f>
        <v>Lee Hawker</v>
      </c>
    </row>
    <row r="500" spans="1:7" x14ac:dyDescent="0.45">
      <c r="A500" s="146" t="s">
        <v>711</v>
      </c>
      <c r="B500" s="146" t="s">
        <v>712</v>
      </c>
      <c r="C500" s="146" t="s">
        <v>115</v>
      </c>
      <c r="D500" s="147">
        <v>26895</v>
      </c>
      <c r="E500" s="148" t="s">
        <v>9</v>
      </c>
      <c r="F500" s="63" t="str">
        <f>IF(E500="","",_xlfn.CONCAT(E500,_xlfn.XLOOKUP(D500,$J$9:$J$23,$I$9:$I$23,"ERROR",1,-1)))</f>
        <v>MV50</v>
      </c>
      <c r="G500" s="17" t="str">
        <f>_xlfn.CONCAT(A500," ",B500)</f>
        <v>Giles Hawking</v>
      </c>
    </row>
    <row r="501" spans="1:7" x14ac:dyDescent="0.45">
      <c r="A501" s="149" t="s">
        <v>118</v>
      </c>
      <c r="B501" s="149" t="s">
        <v>713</v>
      </c>
      <c r="C501" s="149" t="s">
        <v>79</v>
      </c>
      <c r="D501" s="150">
        <v>22242</v>
      </c>
      <c r="E501" s="151" t="s">
        <v>9</v>
      </c>
      <c r="F501" s="63" t="str">
        <f>IF(E501="","",_xlfn.CONCAT(E501,_xlfn.XLOOKUP(D501,$J$9:$J$23,$I$9:$I$23,"ERROR",1,-1)))</f>
        <v>MV60</v>
      </c>
      <c r="G501" s="17" t="str">
        <f>_xlfn.CONCAT(A501," ",B501)</f>
        <v>Simon Hawkyard</v>
      </c>
    </row>
    <row r="502" spans="1:7" x14ac:dyDescent="0.45">
      <c r="A502" s="146" t="s">
        <v>404</v>
      </c>
      <c r="B502" s="146" t="s">
        <v>714</v>
      </c>
      <c r="C502" s="146" t="s">
        <v>91</v>
      </c>
      <c r="D502" s="147">
        <v>31448</v>
      </c>
      <c r="E502" s="148" t="s">
        <v>9</v>
      </c>
      <c r="F502" s="63" t="str">
        <f>IF(E502="","",_xlfn.CONCAT(E502,_xlfn.XLOOKUP(D502,$J$9:$J$23,$I$9:$I$23,"ERROR",1,-1)))</f>
        <v>MSEN</v>
      </c>
      <c r="G502" s="17" t="str">
        <f>_xlfn.CONCAT(A502," ",B502)</f>
        <v>Michael Hawley</v>
      </c>
    </row>
    <row r="503" spans="1:7" x14ac:dyDescent="0.45">
      <c r="A503" s="146" t="s">
        <v>294</v>
      </c>
      <c r="B503" s="146" t="s">
        <v>715</v>
      </c>
      <c r="C503" s="146" t="s">
        <v>24</v>
      </c>
      <c r="D503" s="147">
        <v>35586</v>
      </c>
      <c r="E503" s="148" t="s">
        <v>9</v>
      </c>
      <c r="F503" s="63" t="str">
        <f>IF(E503="","",_xlfn.CONCAT(E503,_xlfn.XLOOKUP(D503,$J$9:$J$23,$I$9:$I$23,"ERROR",1,-1)))</f>
        <v>MSEN</v>
      </c>
      <c r="G503" s="17" t="str">
        <f>_xlfn.CONCAT(A503," ",B503)</f>
        <v>Finn Haworth</v>
      </c>
    </row>
    <row r="504" spans="1:7" x14ac:dyDescent="0.45">
      <c r="A504" s="146" t="s">
        <v>716</v>
      </c>
      <c r="B504" s="146" t="s">
        <v>715</v>
      </c>
      <c r="C504" s="146" t="s">
        <v>24</v>
      </c>
      <c r="D504" s="147">
        <v>34735</v>
      </c>
      <c r="E504" s="148" t="s">
        <v>16</v>
      </c>
      <c r="F504" s="63" t="str">
        <f>IF(E504="","",_xlfn.CONCAT(E504,_xlfn.XLOOKUP(D504,$J$9:$J$23,$I$9:$I$23,"ERROR",1,-1)))</f>
        <v>FSEN</v>
      </c>
      <c r="G504" s="17" t="str">
        <f>_xlfn.CONCAT(A504," ",B504)</f>
        <v>Phillipa Haworth</v>
      </c>
    </row>
    <row r="505" spans="1:7" x14ac:dyDescent="0.45">
      <c r="A505" s="152" t="s">
        <v>393</v>
      </c>
      <c r="B505" s="152" t="s">
        <v>715</v>
      </c>
      <c r="C505" s="152" t="s">
        <v>24</v>
      </c>
      <c r="D505" s="147">
        <v>25721</v>
      </c>
      <c r="E505" s="148" t="s">
        <v>9</v>
      </c>
      <c r="F505" s="63" t="str">
        <f>IF(E505="","",_xlfn.CONCAT(E505,_xlfn.XLOOKUP(D505,$J$9:$J$23,$I$9:$I$23,"ERROR",1,-1)))</f>
        <v>MV50</v>
      </c>
      <c r="G505" s="17" t="str">
        <f>_xlfn.CONCAT(A505," ",B505)</f>
        <v>Jim Haworth</v>
      </c>
    </row>
    <row r="506" spans="1:7" x14ac:dyDescent="0.45">
      <c r="A506" s="146" t="s">
        <v>93</v>
      </c>
      <c r="B506" s="146" t="s">
        <v>715</v>
      </c>
      <c r="C506" s="146" t="s">
        <v>24</v>
      </c>
      <c r="D506" s="147">
        <v>25721</v>
      </c>
      <c r="E506" s="148" t="s">
        <v>9</v>
      </c>
      <c r="F506" s="63" t="str">
        <f>IF(E506="","",_xlfn.CONCAT(E506,_xlfn.XLOOKUP(D506,$J$9:$J$23,$I$9:$I$23,"ERROR",1,-1)))</f>
        <v>MV50</v>
      </c>
      <c r="G506" s="17" t="str">
        <f>_xlfn.CONCAT(A506," ",B506)</f>
        <v>James Haworth</v>
      </c>
    </row>
    <row r="507" spans="1:7" x14ac:dyDescent="0.45">
      <c r="A507" s="149" t="s">
        <v>717</v>
      </c>
      <c r="B507" s="149" t="s">
        <v>715</v>
      </c>
      <c r="C507" s="149" t="s">
        <v>24</v>
      </c>
      <c r="D507" s="150">
        <v>32347</v>
      </c>
      <c r="E507" s="151" t="s">
        <v>16</v>
      </c>
      <c r="F507" s="63" t="str">
        <f>IF(E507="","",_xlfn.CONCAT(E507,_xlfn.XLOOKUP(D507,$J$9:$J$23,$I$9:$I$23,"ERROR",1,-1)))</f>
        <v>FSEN</v>
      </c>
      <c r="G507" s="17" t="str">
        <f>_xlfn.CONCAT(A507," ",B507)</f>
        <v>Victoria Haworth</v>
      </c>
    </row>
    <row r="508" spans="1:7" x14ac:dyDescent="0.45">
      <c r="A508" s="146" t="s">
        <v>718</v>
      </c>
      <c r="B508" s="146" t="s">
        <v>719</v>
      </c>
      <c r="C508" s="146" t="s">
        <v>139</v>
      </c>
      <c r="D508" s="147">
        <v>38970</v>
      </c>
      <c r="E508" s="148" t="s">
        <v>16</v>
      </c>
      <c r="F508" s="63" t="str">
        <f>IF(E508="","",_xlfn.CONCAT(E508,_xlfn.XLOOKUP(D508,$J$9:$J$23,$I$9:$I$23,"ERROR",1,-1)))</f>
        <v>FU23</v>
      </c>
      <c r="G508" s="17" t="str">
        <f>_xlfn.CONCAT(A508," ",B508)</f>
        <v>Freyja Hawson</v>
      </c>
    </row>
    <row r="509" spans="1:7" x14ac:dyDescent="0.45">
      <c r="A509" s="146" t="s">
        <v>351</v>
      </c>
      <c r="B509" s="146" t="s">
        <v>1469</v>
      </c>
      <c r="C509" s="146" t="s">
        <v>486</v>
      </c>
      <c r="D509" s="150">
        <v>27661</v>
      </c>
      <c r="E509" s="151" t="s">
        <v>9</v>
      </c>
      <c r="F509" s="63" t="str">
        <f>IF(E509="","",_xlfn.CONCAT(E509,_xlfn.XLOOKUP(D509,$J$9:$J$23,$I$9:$I$23,"ERROR",1,-1)))</f>
        <v>MV40</v>
      </c>
      <c r="G509" s="17" t="str">
        <f>_xlfn.CONCAT(A509," ",B509)</f>
        <v>Jonathan Heaney</v>
      </c>
    </row>
    <row r="510" spans="1:7" x14ac:dyDescent="0.45">
      <c r="A510" s="146" t="s">
        <v>1216</v>
      </c>
      <c r="B510" s="146" t="s">
        <v>1469</v>
      </c>
      <c r="C510" s="146" t="s">
        <v>486</v>
      </c>
      <c r="D510" s="150">
        <v>27362</v>
      </c>
      <c r="E510" s="151" t="s">
        <v>16</v>
      </c>
      <c r="F510" s="63" t="str">
        <f>IF(E510="","",_xlfn.CONCAT(E510,_xlfn.XLOOKUP(D510,$J$9:$J$23,$I$9:$I$23,"ERROR",1,-1)))</f>
        <v>FV50</v>
      </c>
      <c r="G510" s="17" t="str">
        <f>_xlfn.CONCAT(A510," ",B510)</f>
        <v>Helen Heaney</v>
      </c>
    </row>
    <row r="511" spans="1:7" x14ac:dyDescent="0.45">
      <c r="A511" s="146" t="s">
        <v>154</v>
      </c>
      <c r="B511" s="146" t="s">
        <v>720</v>
      </c>
      <c r="C511" s="146" t="s">
        <v>721</v>
      </c>
      <c r="D511" s="147">
        <v>31013</v>
      </c>
      <c r="E511" s="148" t="s">
        <v>9</v>
      </c>
      <c r="F511" s="63" t="str">
        <f>IF(E511="","",_xlfn.CONCAT(E511,_xlfn.XLOOKUP(D511,$J$9:$J$23,$I$9:$I$23,"ERROR",1,-1)))</f>
        <v>MV40</v>
      </c>
      <c r="G511" s="17" t="str">
        <f>_xlfn.CONCAT(A511," ",B511)</f>
        <v>Oliver Heaton</v>
      </c>
    </row>
    <row r="512" spans="1:7" x14ac:dyDescent="0.45">
      <c r="A512" s="146" t="s">
        <v>211</v>
      </c>
      <c r="B512" s="146" t="s">
        <v>722</v>
      </c>
      <c r="C512" s="146" t="s">
        <v>723</v>
      </c>
      <c r="D512" s="147">
        <v>32769</v>
      </c>
      <c r="E512" s="148" t="s">
        <v>9</v>
      </c>
      <c r="F512" s="63" t="str">
        <f>IF(E512="","",_xlfn.CONCAT(E512,_xlfn.XLOOKUP(D512,$J$9:$J$23,$I$9:$I$23,"ERROR",1,-1)))</f>
        <v>MSEN</v>
      </c>
      <c r="G512" s="17" t="str">
        <f>_xlfn.CONCAT(A512," ",B512)</f>
        <v>Stuart Heaviside</v>
      </c>
    </row>
    <row r="513" spans="1:7" x14ac:dyDescent="0.45">
      <c r="A513" s="146" t="s">
        <v>233</v>
      </c>
      <c r="B513" s="146" t="s">
        <v>724</v>
      </c>
      <c r="C513" s="146" t="s">
        <v>24</v>
      </c>
      <c r="D513" s="147">
        <v>30391</v>
      </c>
      <c r="E513" s="148" t="s">
        <v>16</v>
      </c>
      <c r="F513" s="63" t="str">
        <f>IF(E513="","",_xlfn.CONCAT(E513,_xlfn.XLOOKUP(D513,$J$9:$J$23,$I$9:$I$23,"ERROR",1,-1)))</f>
        <v>FV40</v>
      </c>
      <c r="G513" s="17" t="str">
        <f>_xlfn.CONCAT(A513," ",B513)</f>
        <v>Zoe Hebblethwaite</v>
      </c>
    </row>
    <row r="514" spans="1:7" x14ac:dyDescent="0.45">
      <c r="A514" s="146" t="s">
        <v>86</v>
      </c>
      <c r="B514" s="146" t="s">
        <v>724</v>
      </c>
      <c r="C514" s="146" t="s">
        <v>24</v>
      </c>
      <c r="D514" s="147">
        <v>30256</v>
      </c>
      <c r="E514" s="148" t="s">
        <v>9</v>
      </c>
      <c r="F514" s="63" t="str">
        <f>IF(E514="","",_xlfn.CONCAT(E514,_xlfn.XLOOKUP(D514,$J$9:$J$23,$I$9:$I$23,"ERROR",1,-1)))</f>
        <v>MV40</v>
      </c>
      <c r="G514" s="17" t="str">
        <f>_xlfn.CONCAT(A514," ",B514)</f>
        <v>Steve Hebblethwaite</v>
      </c>
    </row>
    <row r="515" spans="1:7" x14ac:dyDescent="0.45">
      <c r="A515" s="146" t="s">
        <v>681</v>
      </c>
      <c r="B515" s="146" t="s">
        <v>724</v>
      </c>
      <c r="C515" s="146" t="s">
        <v>24</v>
      </c>
      <c r="D515" s="147">
        <v>29962</v>
      </c>
      <c r="E515" s="148" t="s">
        <v>9</v>
      </c>
      <c r="F515" s="63" t="str">
        <f>IF(E515="","",_xlfn.CONCAT(E515,_xlfn.XLOOKUP(D515,$J$9:$J$23,$I$9:$I$23,"ERROR",1,-1)))</f>
        <v>MV40</v>
      </c>
      <c r="G515" s="17" t="str">
        <f>_xlfn.CONCAT(A515," ",B515)</f>
        <v>Steven Hebblethwaite</v>
      </c>
    </row>
    <row r="516" spans="1:7" x14ac:dyDescent="0.45">
      <c r="A516" s="146" t="s">
        <v>210</v>
      </c>
      <c r="B516" s="146" t="s">
        <v>725</v>
      </c>
      <c r="C516" s="146" t="s">
        <v>73</v>
      </c>
      <c r="D516" s="147">
        <v>27996</v>
      </c>
      <c r="E516" s="148" t="s">
        <v>9</v>
      </c>
      <c r="F516" s="63" t="str">
        <f>IF(E516="","",_xlfn.CONCAT(E516,_xlfn.XLOOKUP(D516,$J$9:$J$23,$I$9:$I$23,"ERROR",1,-1)))</f>
        <v>MV40</v>
      </c>
      <c r="G516" s="17" t="str">
        <f>_xlfn.CONCAT(A516," ",B516)</f>
        <v>Jamie Helmer</v>
      </c>
    </row>
    <row r="517" spans="1:7" x14ac:dyDescent="0.45">
      <c r="A517" s="146" t="s">
        <v>726</v>
      </c>
      <c r="B517" s="146" t="s">
        <v>727</v>
      </c>
      <c r="C517" s="149" t="s">
        <v>48</v>
      </c>
      <c r="D517" s="150">
        <v>42898</v>
      </c>
      <c r="E517" s="151" t="s">
        <v>9</v>
      </c>
      <c r="F517" s="63" t="str">
        <f>IF(E517="","",_xlfn.CONCAT(E517,_xlfn.XLOOKUP(D517,$J$9:$J$23,$I$9:$I$23,"ERROR",1,-1)))</f>
        <v>MU9</v>
      </c>
      <c r="G517" s="17" t="str">
        <f>_xlfn.CONCAT(A517," ",B517)</f>
        <v>Edison Hemmings</v>
      </c>
    </row>
    <row r="518" spans="1:7" x14ac:dyDescent="0.45">
      <c r="A518" s="146" t="s">
        <v>361</v>
      </c>
      <c r="B518" s="146" t="s">
        <v>728</v>
      </c>
      <c r="C518" s="146" t="s">
        <v>20</v>
      </c>
      <c r="D518" s="147">
        <v>31309</v>
      </c>
      <c r="E518" s="148" t="s">
        <v>9</v>
      </c>
      <c r="F518" s="63" t="str">
        <f>IF(E518="","",_xlfn.CONCAT(E518,_xlfn.XLOOKUP(D518,$J$9:$J$23,$I$9:$I$23,"ERROR",1,-1)))</f>
        <v>MSEN</v>
      </c>
      <c r="G518" s="17" t="str">
        <f>_xlfn.CONCAT(A518," ",B518)</f>
        <v>Christopher Hemsley</v>
      </c>
    </row>
    <row r="519" spans="1:7" x14ac:dyDescent="0.45">
      <c r="A519" s="146" t="s">
        <v>729</v>
      </c>
      <c r="B519" s="146" t="s">
        <v>730</v>
      </c>
      <c r="C519" s="146" t="s">
        <v>24</v>
      </c>
      <c r="D519" s="147">
        <v>25964</v>
      </c>
      <c r="E519" s="148" t="s">
        <v>9</v>
      </c>
      <c r="F519" s="63" t="str">
        <f>IF(E519="","",_xlfn.CONCAT(E519,_xlfn.XLOOKUP(D519,$J$9:$J$23,$I$9:$I$23,"ERROR",1,-1)))</f>
        <v>MV50</v>
      </c>
      <c r="G519" s="17" t="str">
        <f>_xlfn.CONCAT(A519," ",B519)</f>
        <v>Jeff Henderson</v>
      </c>
    </row>
    <row r="520" spans="1:7" x14ac:dyDescent="0.45">
      <c r="A520" s="149" t="s">
        <v>731</v>
      </c>
      <c r="B520" s="149" t="s">
        <v>730</v>
      </c>
      <c r="C520" s="149" t="s">
        <v>28</v>
      </c>
      <c r="D520" s="150">
        <v>20950</v>
      </c>
      <c r="E520" s="151" t="s">
        <v>16</v>
      </c>
      <c r="F520" s="63" t="str">
        <f>IF(E520="","",_xlfn.CONCAT(E520,_xlfn.XLOOKUP(D520,$J$9:$J$23,$I$9:$I$23,"ERROR",1,-1)))</f>
        <v>FV60</v>
      </c>
      <c r="G520" s="17" t="str">
        <f>_xlfn.CONCAT(A520," ",B520)</f>
        <v>Tracy Henderson</v>
      </c>
    </row>
    <row r="521" spans="1:7" x14ac:dyDescent="0.45">
      <c r="A521" s="146" t="s">
        <v>240</v>
      </c>
      <c r="B521" s="146" t="s">
        <v>732</v>
      </c>
      <c r="C521" s="146" t="s">
        <v>733</v>
      </c>
      <c r="D521" s="147">
        <v>39707</v>
      </c>
      <c r="E521" s="148" t="s">
        <v>9</v>
      </c>
      <c r="F521" s="63" t="str">
        <f>IF(E521="","",_xlfn.CONCAT(E521,_xlfn.XLOOKUP(D521,$J$9:$J$23,$I$9:$I$23,"ERROR",1,-1)))</f>
        <v>MU19</v>
      </c>
      <c r="G521" s="17" t="str">
        <f>_xlfn.CONCAT(A521," ",B521)</f>
        <v>Toby Heppell</v>
      </c>
    </row>
    <row r="522" spans="1:7" x14ac:dyDescent="0.45">
      <c r="A522" s="155" t="s">
        <v>116</v>
      </c>
      <c r="B522" s="155" t="s">
        <v>732</v>
      </c>
      <c r="C522" s="155" t="s">
        <v>24</v>
      </c>
      <c r="D522" s="156">
        <v>39008</v>
      </c>
      <c r="E522" s="157" t="s">
        <v>9</v>
      </c>
      <c r="F522" s="63" t="str">
        <f>IF(E522="","",_xlfn.CONCAT(E522,_xlfn.XLOOKUP(D522,$J$9:$J$23,$I$9:$I$23,"ERROR",1,-1)))</f>
        <v>MU23</v>
      </c>
      <c r="G522" s="17" t="str">
        <f>_xlfn.CONCAT(A522," ",B522)</f>
        <v>Daniel Heppell</v>
      </c>
    </row>
    <row r="523" spans="1:7" x14ac:dyDescent="0.45">
      <c r="A523" s="155" t="s">
        <v>208</v>
      </c>
      <c r="B523" s="155" t="s">
        <v>732</v>
      </c>
      <c r="C523" s="155" t="s">
        <v>24</v>
      </c>
      <c r="D523" s="156">
        <v>39008</v>
      </c>
      <c r="E523" s="157" t="s">
        <v>9</v>
      </c>
      <c r="F523" s="63" t="str">
        <f>IF(E523="","",_xlfn.CONCAT(E523,_xlfn.XLOOKUP(D523,$J$9:$J$23,$I$9:$I$23,"ERROR",1,-1)))</f>
        <v>MU23</v>
      </c>
      <c r="G523" s="17" t="str">
        <f>_xlfn.CONCAT(A523," ",B523)</f>
        <v>Dan Heppell</v>
      </c>
    </row>
    <row r="524" spans="1:7" x14ac:dyDescent="0.45">
      <c r="A524" s="149" t="s">
        <v>77</v>
      </c>
      <c r="B524" s="149" t="s">
        <v>734</v>
      </c>
      <c r="C524" s="149" t="s">
        <v>735</v>
      </c>
      <c r="D524" s="150">
        <v>21917</v>
      </c>
      <c r="E524" s="151" t="s">
        <v>9</v>
      </c>
      <c r="F524" s="63" t="str">
        <f>IF(E524="","",_xlfn.CONCAT(E524,_xlfn.XLOOKUP(D524,$J$9:$J$23,$I$9:$I$23,"ERROR",1,-1)))</f>
        <v>MV60</v>
      </c>
      <c r="G524" s="17" t="str">
        <f>_xlfn.CONCAT(A524," ",B524)</f>
        <v>John Hetherington</v>
      </c>
    </row>
    <row r="525" spans="1:7" x14ac:dyDescent="0.45">
      <c r="A525" s="149" t="s">
        <v>736</v>
      </c>
      <c r="B525" s="149" t="s">
        <v>737</v>
      </c>
      <c r="D525" s="150">
        <v>41988</v>
      </c>
      <c r="E525" s="151" t="s">
        <v>16</v>
      </c>
      <c r="F525" s="63" t="str">
        <f>IF(E525="","",_xlfn.CONCAT(E525,_xlfn.XLOOKUP(D525,$J$9:$J$23,$I$9:$I$23,"ERROR",1,-1)))</f>
        <v>FU13</v>
      </c>
      <c r="G525" s="17" t="str">
        <f>_xlfn.CONCAT(A525," ",B525)</f>
        <v>Emilie Hewitson</v>
      </c>
    </row>
    <row r="526" spans="1:7" x14ac:dyDescent="0.45">
      <c r="A526" s="149" t="s">
        <v>738</v>
      </c>
      <c r="B526" s="149" t="s">
        <v>737</v>
      </c>
      <c r="C526" s="149" t="s">
        <v>217</v>
      </c>
      <c r="D526" s="150">
        <v>28718</v>
      </c>
      <c r="E526" s="151" t="s">
        <v>16</v>
      </c>
      <c r="F526" s="63" t="str">
        <f>IF(E526="","",_xlfn.CONCAT(E526,_xlfn.XLOOKUP(D526,$J$9:$J$23,$I$9:$I$23,"ERROR",1,-1)))</f>
        <v>FV40</v>
      </c>
      <c r="G526" s="17" t="str">
        <f>_xlfn.CONCAT(A526," ",B526)</f>
        <v>Nici Hewitson</v>
      </c>
    </row>
    <row r="527" spans="1:7" x14ac:dyDescent="0.45">
      <c r="A527" s="146" t="s">
        <v>26</v>
      </c>
      <c r="B527" s="146" t="s">
        <v>739</v>
      </c>
      <c r="C527" s="146" t="s">
        <v>257</v>
      </c>
      <c r="D527" s="147">
        <v>24219</v>
      </c>
      <c r="E527" s="148" t="s">
        <v>9</v>
      </c>
      <c r="F527" s="63" t="str">
        <f>IF(E527="","",_xlfn.CONCAT(E527,_xlfn.XLOOKUP(D527,$J$9:$J$23,$I$9:$I$23,"ERROR",1,-1)))</f>
        <v>MV50</v>
      </c>
      <c r="G527" s="17" t="str">
        <f>_xlfn.CONCAT(A527," ",B527)</f>
        <v>Neil Hey</v>
      </c>
    </row>
    <row r="528" spans="1:7" x14ac:dyDescent="0.45">
      <c r="A528" s="149" t="s">
        <v>740</v>
      </c>
      <c r="B528" s="149" t="s">
        <v>741</v>
      </c>
      <c r="C528" s="149" t="s">
        <v>24</v>
      </c>
      <c r="D528" s="150">
        <v>23139</v>
      </c>
      <c r="E528" s="151" t="s">
        <v>9</v>
      </c>
      <c r="F528" s="63" t="str">
        <f>IF(E528="","",_xlfn.CONCAT(E528,_xlfn.XLOOKUP(D528,$J$9:$J$23,$I$9:$I$23,"ERROR",1,-1)))</f>
        <v>MV60</v>
      </c>
      <c r="G528" s="17" t="str">
        <f>_xlfn.CONCAT(A528," ",B528)</f>
        <v>mike hey</v>
      </c>
    </row>
    <row r="529" spans="1:7" x14ac:dyDescent="0.45">
      <c r="A529" s="149" t="s">
        <v>742</v>
      </c>
      <c r="B529" s="149" t="s">
        <v>743</v>
      </c>
      <c r="C529" s="149" t="s">
        <v>28</v>
      </c>
      <c r="D529" s="150">
        <v>37001</v>
      </c>
      <c r="E529" s="151" t="s">
        <v>9</v>
      </c>
      <c r="F529" s="63" t="str">
        <f>IF(E529="","",_xlfn.CONCAT(E529,_xlfn.XLOOKUP(D529,$J$9:$J$23,$I$9:$I$23,"ERROR",1,-1)))</f>
        <v>MSEN</v>
      </c>
      <c r="G529" s="17" t="str">
        <f>_xlfn.CONCAT(A529," ",B529)</f>
        <v>Arthur Hill</v>
      </c>
    </row>
    <row r="530" spans="1:7" x14ac:dyDescent="0.45">
      <c r="A530" s="146" t="s">
        <v>744</v>
      </c>
      <c r="B530" s="146" t="s">
        <v>743</v>
      </c>
      <c r="C530" s="146" t="s">
        <v>142</v>
      </c>
      <c r="D530" s="147">
        <v>35188</v>
      </c>
      <c r="E530" s="148" t="s">
        <v>16</v>
      </c>
      <c r="F530" s="63" t="str">
        <f>IF(E530="","",_xlfn.CONCAT(E530,_xlfn.XLOOKUP(D530,$J$9:$J$23,$I$9:$I$23,"ERROR",1,-1)))</f>
        <v>FSEN</v>
      </c>
      <c r="G530" s="17" t="str">
        <f>_xlfn.CONCAT(A530," ",B530)</f>
        <v>Suzy Hill</v>
      </c>
    </row>
    <row r="531" spans="1:7" x14ac:dyDescent="0.45">
      <c r="A531" s="149" t="s">
        <v>6</v>
      </c>
      <c r="B531" s="149" t="s">
        <v>743</v>
      </c>
      <c r="C531" s="149" t="s">
        <v>28</v>
      </c>
      <c r="D531" s="150">
        <v>23483</v>
      </c>
      <c r="E531" s="151" t="s">
        <v>9</v>
      </c>
      <c r="F531" s="63" t="str">
        <f>IF(E531="","",_xlfn.CONCAT(E531,_xlfn.XLOOKUP(D531,$J$9:$J$23,$I$9:$I$23,"ERROR",1,-1)))</f>
        <v>MV60</v>
      </c>
      <c r="G531" s="17" t="str">
        <f>_xlfn.CONCAT(A531," ",B531)</f>
        <v>Ian Hill</v>
      </c>
    </row>
    <row r="532" spans="1:7" x14ac:dyDescent="0.45">
      <c r="A532" s="146" t="s">
        <v>67</v>
      </c>
      <c r="B532" s="146" t="s">
        <v>743</v>
      </c>
      <c r="C532" s="146" t="s">
        <v>1466</v>
      </c>
      <c r="D532" s="150">
        <v>24069</v>
      </c>
      <c r="E532" s="151" t="s">
        <v>9</v>
      </c>
      <c r="F532" s="63" t="str">
        <f>IF(E532="","",_xlfn.CONCAT(E532,_xlfn.XLOOKUP(D532,$J$9:$J$23,$I$9:$I$23,"ERROR",1,-1)))</f>
        <v>MV50</v>
      </c>
      <c r="G532" s="17" t="str">
        <f>_xlfn.CONCAT(A532," ",B532)</f>
        <v>Mike Hill</v>
      </c>
    </row>
    <row r="533" spans="1:7" x14ac:dyDescent="0.45">
      <c r="A533" s="149" t="s">
        <v>745</v>
      </c>
      <c r="B533" s="149" t="s">
        <v>746</v>
      </c>
      <c r="C533" s="149" t="s">
        <v>217</v>
      </c>
      <c r="D533" s="150">
        <v>33928</v>
      </c>
      <c r="E533" s="151" t="s">
        <v>16</v>
      </c>
      <c r="F533" s="63" t="str">
        <f>IF(E533="","",_xlfn.CONCAT(E533,_xlfn.XLOOKUP(D533,$J$9:$J$23,$I$9:$I$23,"ERROR",1,-1)))</f>
        <v>FSEN</v>
      </c>
      <c r="G533" s="17" t="str">
        <f>_xlfn.CONCAT(A533," ",B533)</f>
        <v>Danie Hillier</v>
      </c>
    </row>
    <row r="534" spans="1:7" x14ac:dyDescent="0.45">
      <c r="A534" s="149" t="s">
        <v>747</v>
      </c>
      <c r="B534" s="149" t="s">
        <v>746</v>
      </c>
      <c r="C534" s="149" t="s">
        <v>217</v>
      </c>
      <c r="D534" s="150">
        <v>32706</v>
      </c>
      <c r="E534" s="151" t="s">
        <v>9</v>
      </c>
      <c r="F534" s="63" t="str">
        <f>IF(E534="","",_xlfn.CONCAT(E534,_xlfn.XLOOKUP(D534,$J$9:$J$23,$I$9:$I$23,"ERROR",1,-1)))</f>
        <v>MSEN</v>
      </c>
      <c r="G534" s="17" t="str">
        <f>_xlfn.CONCAT(A534," ",B534)</f>
        <v>Kyle Hillier</v>
      </c>
    </row>
    <row r="535" spans="1:7" x14ac:dyDescent="0.45">
      <c r="A535" s="149" t="s">
        <v>748</v>
      </c>
      <c r="B535" s="149" t="s">
        <v>749</v>
      </c>
      <c r="C535" s="149" t="s">
        <v>230</v>
      </c>
      <c r="D535" s="150">
        <v>33802</v>
      </c>
      <c r="E535" s="151" t="s">
        <v>16</v>
      </c>
      <c r="F535" s="63" t="str">
        <f>IF(E535="","",_xlfn.CONCAT(E535,_xlfn.XLOOKUP(D535,$J$9:$J$23,$I$9:$I$23,"ERROR",1,-1)))</f>
        <v>FSEN</v>
      </c>
      <c r="G535" s="17" t="str">
        <f>_xlfn.CONCAT(A535," ",B535)</f>
        <v>Jemma Hilton</v>
      </c>
    </row>
    <row r="536" spans="1:7" x14ac:dyDescent="0.45">
      <c r="A536" s="146" t="s">
        <v>67</v>
      </c>
      <c r="B536" s="146" t="s">
        <v>750</v>
      </c>
      <c r="C536" s="146" t="s">
        <v>94</v>
      </c>
      <c r="D536" s="147">
        <v>18700</v>
      </c>
      <c r="E536" s="148" t="s">
        <v>9</v>
      </c>
      <c r="F536" s="63" t="str">
        <f>IF(E536="","",_xlfn.CONCAT(E536,_xlfn.XLOOKUP(D536,$J$9:$J$23,$I$9:$I$23,"ERROR",1,-1)))</f>
        <v>MV70</v>
      </c>
      <c r="G536" s="17" t="str">
        <f>_xlfn.CONCAT(A536," ",B536)</f>
        <v>Mike Hind</v>
      </c>
    </row>
    <row r="537" spans="1:7" x14ac:dyDescent="0.45">
      <c r="A537" s="146" t="s">
        <v>22</v>
      </c>
      <c r="B537" s="146" t="s">
        <v>751</v>
      </c>
      <c r="C537" s="146" t="s">
        <v>24</v>
      </c>
      <c r="D537" s="147">
        <v>36211</v>
      </c>
      <c r="E537" s="148" t="s">
        <v>9</v>
      </c>
      <c r="F537" s="63" t="str">
        <f>IF(E537="","",_xlfn.CONCAT(E537,_xlfn.XLOOKUP(D537,$J$9:$J$23,$I$9:$I$23,"ERROR",1,-1)))</f>
        <v>MSEN</v>
      </c>
      <c r="G537" s="17" t="str">
        <f>_xlfn.CONCAT(A537," ",B537)</f>
        <v>Jacob Hiom</v>
      </c>
    </row>
    <row r="538" spans="1:7" x14ac:dyDescent="0.45">
      <c r="A538" s="146" t="s">
        <v>319</v>
      </c>
      <c r="B538" s="146" t="s">
        <v>752</v>
      </c>
      <c r="C538" s="146" t="s">
        <v>24</v>
      </c>
      <c r="D538" s="147">
        <v>20553</v>
      </c>
      <c r="E538" s="148" t="s">
        <v>9</v>
      </c>
      <c r="F538" s="63" t="str">
        <f>IF(E538="","",_xlfn.CONCAT(E538,_xlfn.XLOOKUP(D538,$J$9:$J$23,$I$9:$I$23,"ERROR",1,-1)))</f>
        <v>MV60</v>
      </c>
      <c r="G538" s="17" t="str">
        <f>_xlfn.CONCAT(A538," ",B538)</f>
        <v>Andy Hitchen</v>
      </c>
    </row>
    <row r="539" spans="1:7" x14ac:dyDescent="0.45">
      <c r="A539" s="149" t="s">
        <v>753</v>
      </c>
      <c r="B539" s="149" t="s">
        <v>754</v>
      </c>
      <c r="D539" s="150">
        <v>42455</v>
      </c>
      <c r="E539" s="151" t="s">
        <v>16</v>
      </c>
      <c r="F539" s="63" t="str">
        <f>IF(E539="","",_xlfn.CONCAT(E539,_xlfn.XLOOKUP(D539,$J$9:$J$23,$I$9:$I$23,"ERROR",1,-1)))</f>
        <v>FU11</v>
      </c>
      <c r="G539" s="17" t="str">
        <f>_xlfn.CONCAT(A539," ",B539)</f>
        <v>Willow Hocking</v>
      </c>
    </row>
    <row r="540" spans="1:7" x14ac:dyDescent="0.45">
      <c r="A540" s="149" t="s">
        <v>755</v>
      </c>
      <c r="B540" s="149" t="s">
        <v>754</v>
      </c>
      <c r="D540" s="150">
        <v>41692</v>
      </c>
      <c r="E540" s="151" t="s">
        <v>16</v>
      </c>
      <c r="F540" s="63" t="str">
        <f>IF(E540="","",_xlfn.CONCAT(E540,_xlfn.XLOOKUP(D540,$J$9:$J$23,$I$9:$I$23,"ERROR",1,-1)))</f>
        <v>FU13</v>
      </c>
      <c r="G540" s="17" t="str">
        <f>_xlfn.CONCAT(A540," ",B540)</f>
        <v>Olive Hocking</v>
      </c>
    </row>
    <row r="541" spans="1:7" x14ac:dyDescent="0.45">
      <c r="A541" s="149" t="s">
        <v>756</v>
      </c>
      <c r="B541" s="149" t="s">
        <v>757</v>
      </c>
      <c r="C541" s="149" t="s">
        <v>28</v>
      </c>
      <c r="D541" s="150">
        <v>35636</v>
      </c>
      <c r="E541" s="151" t="s">
        <v>9</v>
      </c>
      <c r="F541" s="63" t="str">
        <f>IF(E541="","",_xlfn.CONCAT(E541,_xlfn.XLOOKUP(D541,$J$9:$J$23,$I$9:$I$23,"ERROR",1,-1)))</f>
        <v>MSEN</v>
      </c>
      <c r="G541" s="17" t="str">
        <f>_xlfn.CONCAT(A541," ",B541)</f>
        <v>Joppy Hodgson</v>
      </c>
    </row>
    <row r="542" spans="1:7" x14ac:dyDescent="0.45">
      <c r="A542" s="146" t="s">
        <v>731</v>
      </c>
      <c r="B542" s="146" t="s">
        <v>757</v>
      </c>
      <c r="C542" s="146" t="s">
        <v>758</v>
      </c>
      <c r="D542" s="147">
        <v>30376</v>
      </c>
      <c r="E542" s="148" t="s">
        <v>16</v>
      </c>
      <c r="F542" s="63" t="str">
        <f>IF(E542="","",_xlfn.CONCAT(E542,_xlfn.XLOOKUP(D542,$J$9:$J$23,$I$9:$I$23,"ERROR",1,-1)))</f>
        <v>FV40</v>
      </c>
      <c r="G542" s="17" t="str">
        <f>_xlfn.CONCAT(A542," ",B542)</f>
        <v>Tracy Hodgson</v>
      </c>
    </row>
    <row r="543" spans="1:7" x14ac:dyDescent="0.45">
      <c r="A543" s="146" t="s">
        <v>759</v>
      </c>
      <c r="B543" s="146" t="s">
        <v>757</v>
      </c>
      <c r="C543" s="146" t="s">
        <v>20</v>
      </c>
      <c r="D543" s="150">
        <v>27357</v>
      </c>
      <c r="E543" s="148" t="s">
        <v>9</v>
      </c>
      <c r="F543" s="63" t="str">
        <f>IF(E543="","",_xlfn.CONCAT(E543,_xlfn.XLOOKUP(D543,$J$9:$J$23,$I$9:$I$23,"ERROR",1,-1)))</f>
        <v>MV50</v>
      </c>
      <c r="G543" s="17" t="str">
        <f>_xlfn.CONCAT(A543," ",B543)</f>
        <v>Kieran Hodgson</v>
      </c>
    </row>
    <row r="544" spans="1:7" x14ac:dyDescent="0.45">
      <c r="A544" s="146" t="s">
        <v>361</v>
      </c>
      <c r="B544" s="146" t="s">
        <v>757</v>
      </c>
      <c r="C544" s="146" t="s">
        <v>760</v>
      </c>
      <c r="D544" s="147">
        <v>26341</v>
      </c>
      <c r="E544" s="148" t="s">
        <v>9</v>
      </c>
      <c r="F544" s="63" t="str">
        <f>IF(E544="","",_xlfn.CONCAT(E544,_xlfn.XLOOKUP(D544,$J$9:$J$23,$I$9:$I$23,"ERROR",1,-1)))</f>
        <v>MV50</v>
      </c>
      <c r="G544" s="17" t="str">
        <f>_xlfn.CONCAT(A544," ",B544)</f>
        <v>Christopher Hodgson</v>
      </c>
    </row>
    <row r="545" spans="1:7" x14ac:dyDescent="0.45">
      <c r="A545" s="149" t="s">
        <v>761</v>
      </c>
      <c r="B545" s="149" t="s">
        <v>757</v>
      </c>
      <c r="C545" s="149" t="s">
        <v>28</v>
      </c>
      <c r="D545" s="150">
        <v>24953</v>
      </c>
      <c r="E545" s="151" t="s">
        <v>16</v>
      </c>
      <c r="F545" s="63" t="str">
        <f>IF(E545="","",_xlfn.CONCAT(E545,_xlfn.XLOOKUP(D545,$J$9:$J$23,$I$9:$I$23,"ERROR",1,-1)))</f>
        <v>FV50</v>
      </c>
      <c r="G545" s="17" t="str">
        <f>_xlfn.CONCAT(A545," ",B545)</f>
        <v>Hayley Hodgson</v>
      </c>
    </row>
    <row r="546" spans="1:7" x14ac:dyDescent="0.45">
      <c r="A546" s="146" t="s">
        <v>762</v>
      </c>
      <c r="B546" s="146" t="s">
        <v>757</v>
      </c>
      <c r="C546" s="146" t="s">
        <v>24</v>
      </c>
      <c r="D546" s="147">
        <v>23478</v>
      </c>
      <c r="E546" s="148" t="s">
        <v>16</v>
      </c>
      <c r="F546" s="63" t="str">
        <f>IF(E546="","",_xlfn.CONCAT(E546,_xlfn.XLOOKUP(D546,$J$9:$J$23,$I$9:$I$23,"ERROR",1,-1)))</f>
        <v>FV60</v>
      </c>
      <c r="G546" s="17" t="str">
        <f>_xlfn.CONCAT(A546," ",B546)</f>
        <v>Sara Hodgson</v>
      </c>
    </row>
    <row r="547" spans="1:7" x14ac:dyDescent="0.45">
      <c r="A547" s="146" t="s">
        <v>358</v>
      </c>
      <c r="B547" s="146" t="s">
        <v>763</v>
      </c>
      <c r="C547" s="146" t="s">
        <v>28</v>
      </c>
      <c r="D547" s="150">
        <v>34892</v>
      </c>
      <c r="E547" s="148" t="s">
        <v>9</v>
      </c>
      <c r="F547" s="63" t="str">
        <f>IF(E547="","",_xlfn.CONCAT(E547,_xlfn.XLOOKUP(D547,$J$9:$J$23,$I$9:$I$23,"ERROR",1,-1)))</f>
        <v>MSEN</v>
      </c>
      <c r="G547" s="17" t="str">
        <f>_xlfn.CONCAT(A547," ",B547)</f>
        <v>George Hogarth</v>
      </c>
    </row>
    <row r="548" spans="1:7" x14ac:dyDescent="0.45">
      <c r="A548" s="149" t="s">
        <v>764</v>
      </c>
      <c r="B548" s="149" t="s">
        <v>763</v>
      </c>
      <c r="C548" s="149" t="s">
        <v>230</v>
      </c>
      <c r="D548" s="150">
        <v>32185</v>
      </c>
      <c r="E548" s="151" t="s">
        <v>16</v>
      </c>
      <c r="F548" s="63" t="str">
        <f>IF(E548="","",_xlfn.CONCAT(E548,_xlfn.XLOOKUP(D548,$J$9:$J$23,$I$9:$I$23,"ERROR",1,-1)))</f>
        <v>FSEN</v>
      </c>
      <c r="G548" s="17" t="str">
        <f>_xlfn.CONCAT(A548," ",B548)</f>
        <v>Justine Hogarth</v>
      </c>
    </row>
    <row r="549" spans="1:7" x14ac:dyDescent="0.45">
      <c r="A549" s="146" t="s">
        <v>765</v>
      </c>
      <c r="B549" s="146" t="s">
        <v>766</v>
      </c>
      <c r="C549" s="146" t="s">
        <v>20</v>
      </c>
      <c r="D549" s="147">
        <v>24220</v>
      </c>
      <c r="E549" s="148" t="s">
        <v>16</v>
      </c>
      <c r="F549" s="63" t="str">
        <f>IF(E549="","",_xlfn.CONCAT(E549,_xlfn.XLOOKUP(D549,$J$9:$J$23,$I$9:$I$23,"ERROR",1,-1)))</f>
        <v>FV50</v>
      </c>
      <c r="G549" s="17" t="str">
        <f>_xlfn.CONCAT(A549," ",B549)</f>
        <v>Caroline Holden</v>
      </c>
    </row>
    <row r="550" spans="1:7" x14ac:dyDescent="0.45">
      <c r="A550" s="146" t="s">
        <v>35</v>
      </c>
      <c r="B550" s="146" t="s">
        <v>767</v>
      </c>
      <c r="C550" s="146" t="s">
        <v>91</v>
      </c>
      <c r="D550" s="147">
        <v>33867</v>
      </c>
      <c r="E550" s="148" t="s">
        <v>9</v>
      </c>
      <c r="F550" s="63" t="str">
        <f>IF(E550="","",_xlfn.CONCAT(E550,_xlfn.XLOOKUP(D550,$J$9:$J$23,$I$9:$I$23,"ERROR",1,-1)))</f>
        <v>MSEN</v>
      </c>
      <c r="G550" s="17" t="str">
        <f>_xlfn.CONCAT(A550," ",B550)</f>
        <v>Sam Holding</v>
      </c>
    </row>
    <row r="551" spans="1:7" x14ac:dyDescent="0.45">
      <c r="A551" s="146" t="s">
        <v>440</v>
      </c>
      <c r="B551" s="146" t="s">
        <v>1446</v>
      </c>
      <c r="C551" s="146" t="s">
        <v>1447</v>
      </c>
      <c r="D551" s="150">
        <v>31554</v>
      </c>
      <c r="E551" s="151" t="s">
        <v>9</v>
      </c>
      <c r="F551" s="63" t="str">
        <f>IF(E551="","",_xlfn.CONCAT(E551,_xlfn.XLOOKUP(D551,$J$9:$J$23,$I$9:$I$23,"ERROR",1,-1)))</f>
        <v>MSEN</v>
      </c>
      <c r="G551" s="17" t="str">
        <f>_xlfn.CONCAT(A551," ",B551)</f>
        <v>Craig Holliday</v>
      </c>
    </row>
    <row r="552" spans="1:7" x14ac:dyDescent="0.45">
      <c r="A552" s="163" t="s">
        <v>1396</v>
      </c>
      <c r="B552" s="163" t="s">
        <v>1446</v>
      </c>
      <c r="C552" s="163" t="s">
        <v>28</v>
      </c>
      <c r="D552" s="150">
        <v>31160</v>
      </c>
      <c r="E552" s="151" t="s">
        <v>16</v>
      </c>
      <c r="F552" s="63" t="str">
        <f>IF(E552="","",_xlfn.CONCAT(E552,_xlfn.XLOOKUP(D552,$J$9:$J$23,$I$9:$I$23,"ERROR",1,-1)))</f>
        <v>FV40</v>
      </c>
      <c r="G552" s="17" t="str">
        <f>_xlfn.CONCAT(A552," ",B552)</f>
        <v>Rosie Holliday</v>
      </c>
    </row>
    <row r="553" spans="1:7" x14ac:dyDescent="0.45">
      <c r="A553" s="146" t="s">
        <v>768</v>
      </c>
      <c r="B553" s="146" t="s">
        <v>769</v>
      </c>
      <c r="C553" s="146" t="s">
        <v>43</v>
      </c>
      <c r="D553" s="147">
        <v>24449</v>
      </c>
      <c r="E553" s="148" t="s">
        <v>16</v>
      </c>
      <c r="F553" s="63" t="str">
        <f>IF(E553="","",_xlfn.CONCAT(E553,_xlfn.XLOOKUP(D553,$J$9:$J$23,$I$9:$I$23,"ERROR",1,-1)))</f>
        <v>FV50</v>
      </c>
      <c r="G553" s="17" t="str">
        <f>_xlfn.CONCAT(A553," ",B553)</f>
        <v>Eunice Hollis</v>
      </c>
    </row>
    <row r="554" spans="1:7" x14ac:dyDescent="0.45">
      <c r="A554" s="146" t="s">
        <v>196</v>
      </c>
      <c r="B554" s="146" t="s">
        <v>770</v>
      </c>
      <c r="C554" s="146" t="s">
        <v>28</v>
      </c>
      <c r="D554" s="147">
        <v>27718</v>
      </c>
      <c r="E554" s="148" t="s">
        <v>9</v>
      </c>
      <c r="F554" s="63" t="str">
        <f>IF(E554="","",_xlfn.CONCAT(E554,_xlfn.XLOOKUP(D554,$J$9:$J$23,$I$9:$I$23,"ERROR",1,-1)))</f>
        <v>MV40</v>
      </c>
      <c r="G554" s="17" t="str">
        <f>_xlfn.CONCAT(A554," ",B554)</f>
        <v>Tom Holman</v>
      </c>
    </row>
    <row r="555" spans="1:7" x14ac:dyDescent="0.45">
      <c r="A555" s="146" t="s">
        <v>10</v>
      </c>
      <c r="B555" s="146" t="s">
        <v>771</v>
      </c>
      <c r="C555" s="146" t="s">
        <v>24</v>
      </c>
      <c r="D555" s="147">
        <v>36624</v>
      </c>
      <c r="E555" s="148" t="s">
        <v>9</v>
      </c>
      <c r="F555" s="63" t="str">
        <f>IF(E555="","",_xlfn.CONCAT(E555,_xlfn.XLOOKUP(D555,$J$9:$J$23,$I$9:$I$23,"ERROR",1,-1)))</f>
        <v>MSEN</v>
      </c>
      <c r="G555" s="17" t="str">
        <f>_xlfn.CONCAT(A555," ",B555)</f>
        <v>Ben Holmes</v>
      </c>
    </row>
    <row r="556" spans="1:7" x14ac:dyDescent="0.45">
      <c r="A556" s="146" t="s">
        <v>249</v>
      </c>
      <c r="B556" s="146" t="s">
        <v>771</v>
      </c>
      <c r="C556" s="146" t="s">
        <v>222</v>
      </c>
      <c r="D556" s="147">
        <v>33448</v>
      </c>
      <c r="E556" s="148" t="s">
        <v>9</v>
      </c>
      <c r="F556" s="63" t="str">
        <f>IF(E556="","",_xlfn.CONCAT(E556,_xlfn.XLOOKUP(D556,$J$9:$J$23,$I$9:$I$23,"ERROR",1,-1)))</f>
        <v>MSEN</v>
      </c>
      <c r="G556" s="17" t="str">
        <f>_xlfn.CONCAT(A556," ",B556)</f>
        <v>Harry Holmes</v>
      </c>
    </row>
    <row r="557" spans="1:7" x14ac:dyDescent="0.45">
      <c r="A557" s="146" t="s">
        <v>231</v>
      </c>
      <c r="B557" s="146" t="s">
        <v>771</v>
      </c>
      <c r="C557" s="149" t="s">
        <v>735</v>
      </c>
      <c r="D557" s="147">
        <v>24314</v>
      </c>
      <c r="E557" s="148" t="s">
        <v>9</v>
      </c>
      <c r="F557" s="63" t="str">
        <f>IF(E557="","",_xlfn.CONCAT(E557,_xlfn.XLOOKUP(D557,$J$9:$J$23,$I$9:$I$23,"ERROR",1,-1)))</f>
        <v>MV50</v>
      </c>
      <c r="G557" s="17" t="str">
        <f>_xlfn.CONCAT(A557," ",B557)</f>
        <v>Mark Holmes</v>
      </c>
    </row>
    <row r="558" spans="1:7" x14ac:dyDescent="0.45">
      <c r="A558" s="146" t="s">
        <v>772</v>
      </c>
      <c r="B558" s="146" t="s">
        <v>771</v>
      </c>
      <c r="C558" s="146" t="s">
        <v>24</v>
      </c>
      <c r="D558" s="147">
        <v>23407</v>
      </c>
      <c r="E558" s="148" t="s">
        <v>9</v>
      </c>
      <c r="F558" s="63" t="str">
        <f>IF(E558="","",_xlfn.CONCAT(E558,_xlfn.XLOOKUP(D558,$J$9:$J$23,$I$9:$I$23,"ERROR",1,-1)))</f>
        <v>MV60</v>
      </c>
      <c r="G558" s="17" t="str">
        <f>_xlfn.CONCAT(A558," ",B558)</f>
        <v>Patrick Holmes</v>
      </c>
    </row>
    <row r="559" spans="1:7" x14ac:dyDescent="0.45">
      <c r="A559" s="163" t="s">
        <v>61</v>
      </c>
      <c r="B559" s="163" t="s">
        <v>771</v>
      </c>
      <c r="C559" s="163" t="s">
        <v>502</v>
      </c>
      <c r="D559" s="150">
        <v>29632</v>
      </c>
      <c r="E559" s="151" t="s">
        <v>9</v>
      </c>
      <c r="F559" s="63" t="str">
        <f>IF(E559="","",_xlfn.CONCAT(E559,_xlfn.XLOOKUP(D559,$J$9:$J$23,$I$9:$I$23,"ERROR",1,-1)))</f>
        <v>MV40</v>
      </c>
      <c r="G559" s="17" t="str">
        <f>_xlfn.CONCAT(A559," ",B559)</f>
        <v>David Holmes</v>
      </c>
    </row>
    <row r="560" spans="1:7" x14ac:dyDescent="0.45">
      <c r="A560" s="146" t="s">
        <v>773</v>
      </c>
      <c r="B560" s="146" t="s">
        <v>774</v>
      </c>
      <c r="C560" s="146" t="s">
        <v>24</v>
      </c>
      <c r="D560" s="147">
        <v>26242</v>
      </c>
      <c r="E560" s="148" t="s">
        <v>9</v>
      </c>
      <c r="F560" s="63" t="str">
        <f>IF(E560="","",_xlfn.CONCAT(E560,_xlfn.XLOOKUP(D560,$J$9:$J$23,$I$9:$I$23,"ERROR",1,-1)))</f>
        <v>MV50</v>
      </c>
      <c r="G560" s="17" t="str">
        <f>_xlfn.CONCAT(A560," ",B560)</f>
        <v>Ivan Holroyd</v>
      </c>
    </row>
    <row r="561" spans="1:7" x14ac:dyDescent="0.45">
      <c r="A561" s="146" t="s">
        <v>775</v>
      </c>
      <c r="B561" s="146" t="s">
        <v>776</v>
      </c>
      <c r="C561" s="146" t="s">
        <v>15</v>
      </c>
      <c r="D561" s="147">
        <v>30494</v>
      </c>
      <c r="E561" s="148" t="s">
        <v>9</v>
      </c>
      <c r="F561" s="63" t="str">
        <f>IF(E561="","",_xlfn.CONCAT(E561,_xlfn.XLOOKUP(D561,$J$9:$J$23,$I$9:$I$23,"ERROR",1,-1)))</f>
        <v>MV40</v>
      </c>
      <c r="G561" s="17" t="str">
        <f>_xlfn.CONCAT(A561," ",B561)</f>
        <v>Alan Homer</v>
      </c>
    </row>
    <row r="562" spans="1:7" x14ac:dyDescent="0.45">
      <c r="A562" s="146" t="s">
        <v>116</v>
      </c>
      <c r="B562" s="146" t="s">
        <v>777</v>
      </c>
      <c r="C562" s="146" t="s">
        <v>778</v>
      </c>
      <c r="D562" s="150">
        <v>40130</v>
      </c>
      <c r="E562" s="151" t="s">
        <v>9</v>
      </c>
      <c r="F562" s="63" t="str">
        <f>IF(E562="","",_xlfn.CONCAT(E562,_xlfn.XLOOKUP(D562,$J$9:$J$23,$I$9:$I$23,"ERROR",1,-1)))</f>
        <v>MU17</v>
      </c>
      <c r="G562" s="17" t="str">
        <f>_xlfn.CONCAT(A562," ",B562)</f>
        <v>Daniel Hood</v>
      </c>
    </row>
    <row r="563" spans="1:7" x14ac:dyDescent="0.45">
      <c r="A563" s="146" t="s">
        <v>498</v>
      </c>
      <c r="B563" s="146" t="s">
        <v>777</v>
      </c>
      <c r="C563" s="146" t="s">
        <v>778</v>
      </c>
      <c r="D563" s="147">
        <v>28538</v>
      </c>
      <c r="E563" s="148" t="s">
        <v>9</v>
      </c>
      <c r="F563" s="63" t="str">
        <f>IF(E563="","",_xlfn.CONCAT(E563,_xlfn.XLOOKUP(D563,$J$9:$J$23,$I$9:$I$23,"ERROR",1,-1)))</f>
        <v>MV40</v>
      </c>
      <c r="G563" s="17" t="str">
        <f>_xlfn.CONCAT(A563," ",B563)</f>
        <v>Julian Hood</v>
      </c>
    </row>
    <row r="564" spans="1:7" x14ac:dyDescent="0.45">
      <c r="A564" s="149" t="s">
        <v>35</v>
      </c>
      <c r="B564" s="149" t="s">
        <v>779</v>
      </c>
      <c r="C564" s="149" t="s">
        <v>780</v>
      </c>
      <c r="D564" s="150">
        <v>35422</v>
      </c>
      <c r="E564" s="151" t="s">
        <v>9</v>
      </c>
      <c r="F564" s="63" t="str">
        <f>IF(E564="","",_xlfn.CONCAT(E564,_xlfn.XLOOKUP(D564,$J$9:$J$23,$I$9:$I$23,"ERROR",1,-1)))</f>
        <v>MSEN</v>
      </c>
      <c r="G564" s="17" t="str">
        <f>_xlfn.CONCAT(A564," ",B564)</f>
        <v>Sam Hooper</v>
      </c>
    </row>
    <row r="565" spans="1:7" x14ac:dyDescent="0.45">
      <c r="A565" s="146" t="s">
        <v>341</v>
      </c>
      <c r="B565" s="146" t="s">
        <v>779</v>
      </c>
      <c r="C565" s="146" t="s">
        <v>28</v>
      </c>
      <c r="D565" s="150">
        <v>23664</v>
      </c>
      <c r="E565" s="151" t="s">
        <v>9</v>
      </c>
      <c r="F565" s="63" t="str">
        <f>IF(E565="","",_xlfn.CONCAT(E565,_xlfn.XLOOKUP(D565,$J$9:$J$23,$I$9:$I$23,"ERROR",1,-1)))</f>
        <v>MV60</v>
      </c>
      <c r="G565" s="17" t="str">
        <f>_xlfn.CONCAT(A565," ",B565)</f>
        <v>Tim Hooper</v>
      </c>
    </row>
    <row r="566" spans="1:7" x14ac:dyDescent="0.45">
      <c r="A566" s="149" t="s">
        <v>86</v>
      </c>
      <c r="B566" s="149" t="s">
        <v>781</v>
      </c>
      <c r="C566" s="149" t="s">
        <v>782</v>
      </c>
      <c r="D566" s="150">
        <v>33594</v>
      </c>
      <c r="E566" s="151" t="s">
        <v>9</v>
      </c>
      <c r="F566" s="63" t="str">
        <f>IF(E566="","",_xlfn.CONCAT(E566,_xlfn.XLOOKUP(D566,$J$9:$J$23,$I$9:$I$23,"ERROR",1,-1)))</f>
        <v>MSEN</v>
      </c>
      <c r="G566" s="17" t="str">
        <f>_xlfn.CONCAT(A566," ",B566)</f>
        <v>Steve Hopwood</v>
      </c>
    </row>
    <row r="567" spans="1:7" x14ac:dyDescent="0.45">
      <c r="A567" s="146" t="s">
        <v>783</v>
      </c>
      <c r="B567" s="146" t="s">
        <v>784</v>
      </c>
      <c r="C567" s="146" t="s">
        <v>187</v>
      </c>
      <c r="D567" s="150">
        <v>28086</v>
      </c>
      <c r="E567" s="148" t="s">
        <v>9</v>
      </c>
      <c r="F567" s="63" t="str">
        <f>IF(E567="","",_xlfn.CONCAT(E567,_xlfn.XLOOKUP(D567,$J$9:$J$23,$I$9:$I$23,"ERROR",1,-1)))</f>
        <v>MV40</v>
      </c>
      <c r="G567" s="17" t="str">
        <f>_xlfn.CONCAT(A567," ",B567)</f>
        <v>Barney Horne</v>
      </c>
    </row>
    <row r="568" spans="1:7" x14ac:dyDescent="0.45">
      <c r="A568" s="146" t="s">
        <v>759</v>
      </c>
      <c r="B568" s="146" t="s">
        <v>785</v>
      </c>
      <c r="C568" s="146" t="s">
        <v>28</v>
      </c>
      <c r="D568" s="147">
        <v>21970</v>
      </c>
      <c r="E568" s="148" t="s">
        <v>9</v>
      </c>
      <c r="F568" s="63" t="str">
        <f>IF(E568="","",_xlfn.CONCAT(E568,_xlfn.XLOOKUP(D568,$J$9:$J$23,$I$9:$I$23,"ERROR",1,-1)))</f>
        <v>MV60</v>
      </c>
      <c r="G568" s="17" t="str">
        <f>_xlfn.CONCAT(A568," ",B568)</f>
        <v>Kieran Horrigan</v>
      </c>
    </row>
    <row r="569" spans="1:7" x14ac:dyDescent="0.45">
      <c r="A569" s="146" t="s">
        <v>260</v>
      </c>
      <c r="B569" s="146" t="s">
        <v>786</v>
      </c>
      <c r="C569" s="146" t="s">
        <v>79</v>
      </c>
      <c r="D569" s="147">
        <v>35774</v>
      </c>
      <c r="E569" s="148" t="s">
        <v>16</v>
      </c>
      <c r="F569" s="63" t="str">
        <f>IF(E569="","",_xlfn.CONCAT(E569,_xlfn.XLOOKUP(D569,$J$9:$J$23,$I$9:$I$23,"ERROR",1,-1)))</f>
        <v>FSEN</v>
      </c>
      <c r="G569" s="17" t="str">
        <f>_xlfn.CONCAT(A569," ",B569)</f>
        <v>Jessica Houghton</v>
      </c>
    </row>
    <row r="570" spans="1:7" x14ac:dyDescent="0.45">
      <c r="A570" s="146" t="s">
        <v>787</v>
      </c>
      <c r="B570" s="146" t="s">
        <v>788</v>
      </c>
      <c r="C570" s="146" t="s">
        <v>789</v>
      </c>
      <c r="D570" s="147">
        <v>34852</v>
      </c>
      <c r="E570" s="148" t="s">
        <v>9</v>
      </c>
      <c r="F570" s="63" t="str">
        <f>IF(E570="","",_xlfn.CONCAT(E570,_xlfn.XLOOKUP(D570,$J$9:$J$23,$I$9:$I$23,"ERROR",1,-1)))</f>
        <v>MSEN</v>
      </c>
      <c r="G570" s="17" t="str">
        <f>_xlfn.CONCAT(A570," ",B570)</f>
        <v>Seth Howard</v>
      </c>
    </row>
    <row r="571" spans="1:7" x14ac:dyDescent="0.45">
      <c r="A571" s="146" t="s">
        <v>188</v>
      </c>
      <c r="B571" s="146" t="s">
        <v>788</v>
      </c>
      <c r="C571" s="146" t="s">
        <v>790</v>
      </c>
      <c r="D571" s="147">
        <v>25332</v>
      </c>
      <c r="E571" s="148" t="s">
        <v>16</v>
      </c>
      <c r="F571" s="63" t="str">
        <f>IF(E571="","",_xlfn.CONCAT(E571,_xlfn.XLOOKUP(D571,$J$9:$J$23,$I$9:$I$23,"ERROR",1,-1)))</f>
        <v>FV50</v>
      </c>
      <c r="G571" s="17" t="str">
        <f>_xlfn.CONCAT(A571," ",B571)</f>
        <v>Debbie Howard</v>
      </c>
    </row>
    <row r="572" spans="1:7" x14ac:dyDescent="0.45">
      <c r="A572" s="146" t="s">
        <v>791</v>
      </c>
      <c r="B572" s="146" t="s">
        <v>788</v>
      </c>
      <c r="C572" s="146" t="s">
        <v>790</v>
      </c>
      <c r="D572" s="147">
        <v>22132</v>
      </c>
      <c r="E572" s="148" t="s">
        <v>9</v>
      </c>
      <c r="F572" s="63" t="str">
        <f>IF(E572="","",_xlfn.CONCAT(E572,_xlfn.XLOOKUP(D572,$J$9:$J$23,$I$9:$I$23,"ERROR",1,-1)))</f>
        <v>MV60</v>
      </c>
      <c r="G572" s="17" t="str">
        <f>_xlfn.CONCAT(A572," ",B572)</f>
        <v>Colin Howard</v>
      </c>
    </row>
    <row r="573" spans="1:7" x14ac:dyDescent="0.45">
      <c r="A573" s="146" t="s">
        <v>285</v>
      </c>
      <c r="B573" s="146" t="s">
        <v>788</v>
      </c>
      <c r="C573" s="146" t="s">
        <v>28</v>
      </c>
      <c r="D573" s="147">
        <v>21521</v>
      </c>
      <c r="E573" s="148" t="s">
        <v>9</v>
      </c>
      <c r="F573" s="63" t="str">
        <f>IF(E573="","",_xlfn.CONCAT(E573,_xlfn.XLOOKUP(D573,$J$9:$J$23,$I$9:$I$23,"ERROR",1,-1)))</f>
        <v>MV60</v>
      </c>
      <c r="G573" s="17" t="str">
        <f>_xlfn.CONCAT(A573," ",B573)</f>
        <v>Max Howard</v>
      </c>
    </row>
    <row r="574" spans="1:7" x14ac:dyDescent="0.45">
      <c r="A574" s="146" t="s">
        <v>67</v>
      </c>
      <c r="B574" s="146" t="s">
        <v>792</v>
      </c>
      <c r="C574" s="146" t="s">
        <v>28</v>
      </c>
      <c r="D574" s="147">
        <v>32532</v>
      </c>
      <c r="E574" s="148" t="s">
        <v>9</v>
      </c>
      <c r="F574" s="63" t="str">
        <f>IF(E574="","",_xlfn.CONCAT(E574,_xlfn.XLOOKUP(D574,$J$9:$J$23,$I$9:$I$23,"ERROR",1,-1)))</f>
        <v>MSEN</v>
      </c>
      <c r="G574" s="17" t="str">
        <f>_xlfn.CONCAT(A574," ",B574)</f>
        <v>Mike Howarth</v>
      </c>
    </row>
    <row r="575" spans="1:7" x14ac:dyDescent="0.45">
      <c r="A575" s="146" t="s">
        <v>93</v>
      </c>
      <c r="B575" s="146" t="s">
        <v>792</v>
      </c>
      <c r="C575" s="146" t="s">
        <v>24</v>
      </c>
      <c r="D575" s="147">
        <v>25721</v>
      </c>
      <c r="E575" s="148" t="s">
        <v>9</v>
      </c>
      <c r="F575" s="63" t="str">
        <f>IF(E575="","",_xlfn.CONCAT(E575,_xlfn.XLOOKUP(D575,$J$9:$J$23,$I$9:$I$23,"ERROR",1,-1)))</f>
        <v>MV50</v>
      </c>
      <c r="G575" s="17" t="str">
        <f>_xlfn.CONCAT(A575," ",B575)</f>
        <v>James Howarth</v>
      </c>
    </row>
    <row r="576" spans="1:7" x14ac:dyDescent="0.45">
      <c r="A576" s="146" t="s">
        <v>793</v>
      </c>
      <c r="B576" s="146" t="s">
        <v>794</v>
      </c>
      <c r="C576" s="146" t="s">
        <v>79</v>
      </c>
      <c r="D576" s="147">
        <v>32212</v>
      </c>
      <c r="E576" s="148" t="s">
        <v>9</v>
      </c>
      <c r="F576" s="63" t="str">
        <f>IF(E576="","",_xlfn.CONCAT(E576,_xlfn.XLOOKUP(D576,$J$9:$J$23,$I$9:$I$23,"ERROR",1,-1)))</f>
        <v>MSEN</v>
      </c>
      <c r="G576" s="17" t="str">
        <f>_xlfn.CONCAT(A576," ",B576)</f>
        <v>Jonny Howe</v>
      </c>
    </row>
    <row r="577" spans="1:7" x14ac:dyDescent="0.45">
      <c r="A577" s="146" t="s">
        <v>657</v>
      </c>
      <c r="B577" s="146" t="s">
        <v>794</v>
      </c>
      <c r="C577" s="146" t="s">
        <v>15</v>
      </c>
      <c r="D577" s="147">
        <v>30825</v>
      </c>
      <c r="E577" s="148" t="s">
        <v>16</v>
      </c>
      <c r="F577" s="63" t="str">
        <f>IF(E577="","",_xlfn.CONCAT(E577,_xlfn.XLOOKUP(D577,$J$9:$J$23,$I$9:$I$23,"ERROR",1,-1)))</f>
        <v>FV40</v>
      </c>
      <c r="G577" s="17" t="str">
        <f>_xlfn.CONCAT(A577," ",B577)</f>
        <v>Rebecca Howe</v>
      </c>
    </row>
    <row r="578" spans="1:7" x14ac:dyDescent="0.45">
      <c r="A578" s="146" t="s">
        <v>795</v>
      </c>
      <c r="B578" s="146" t="s">
        <v>796</v>
      </c>
      <c r="C578" s="146" t="s">
        <v>268</v>
      </c>
      <c r="D578" s="147">
        <v>25777</v>
      </c>
      <c r="E578" s="148" t="s">
        <v>16</v>
      </c>
      <c r="F578" s="63" t="str">
        <f>IF(E578="","",_xlfn.CONCAT(E578,_xlfn.XLOOKUP(D578,$J$9:$J$23,$I$9:$I$23,"ERROR",1,-1)))</f>
        <v>FV50</v>
      </c>
      <c r="G578" s="17" t="str">
        <f>_xlfn.CONCAT(A578," ",B578)</f>
        <v>Judy Howells</v>
      </c>
    </row>
    <row r="579" spans="1:7" x14ac:dyDescent="0.45">
      <c r="A579" s="146" t="s">
        <v>358</v>
      </c>
      <c r="B579" s="146" t="s">
        <v>797</v>
      </c>
      <c r="C579" s="146" t="s">
        <v>28</v>
      </c>
      <c r="D579" s="147">
        <v>34892</v>
      </c>
      <c r="E579" s="148" t="s">
        <v>9</v>
      </c>
      <c r="F579" s="63" t="str">
        <f>IF(E579="","",_xlfn.CONCAT(E579,_xlfn.XLOOKUP(D579,$J$9:$J$23,$I$9:$I$23,"ERROR",1,-1)))</f>
        <v>MSEN</v>
      </c>
      <c r="G579" s="17" t="str">
        <f>_xlfn.CONCAT(A579," ",B579)</f>
        <v>George Howgarth</v>
      </c>
    </row>
    <row r="580" spans="1:7" x14ac:dyDescent="0.45">
      <c r="A580" s="149" t="s">
        <v>402</v>
      </c>
      <c r="B580" s="149" t="s">
        <v>798</v>
      </c>
      <c r="C580" s="149" t="s">
        <v>799</v>
      </c>
      <c r="D580" s="150">
        <v>24939</v>
      </c>
      <c r="E580" s="151" t="s">
        <v>9</v>
      </c>
      <c r="F580" s="63" t="str">
        <f>IF(E580="","",_xlfn.CONCAT(E580,_xlfn.XLOOKUP(D580,$J$9:$J$23,$I$9:$I$23,"ERROR",1,-1)))</f>
        <v>MV50</v>
      </c>
      <c r="G580" s="17" t="str">
        <f>_xlfn.CONCAT(A580," ",B580)</f>
        <v>Phil Howson</v>
      </c>
    </row>
    <row r="581" spans="1:7" x14ac:dyDescent="0.45">
      <c r="A581" s="146" t="s">
        <v>800</v>
      </c>
      <c r="B581" s="146" t="s">
        <v>801</v>
      </c>
      <c r="C581" s="146" t="s">
        <v>24</v>
      </c>
      <c r="D581" s="147">
        <v>28384</v>
      </c>
      <c r="E581" s="148" t="s">
        <v>16</v>
      </c>
      <c r="F581" s="63" t="str">
        <f>IF(E581="","",_xlfn.CONCAT(E581,_xlfn.XLOOKUP(D581,$J$9:$J$23,$I$9:$I$23,"ERROR",1,-1)))</f>
        <v>FV40</v>
      </c>
      <c r="G581" s="17" t="str">
        <f>_xlfn.CONCAT(A581," ",B581)</f>
        <v>Lynne Hume</v>
      </c>
    </row>
    <row r="582" spans="1:7" x14ac:dyDescent="0.45">
      <c r="A582" s="149" t="s">
        <v>204</v>
      </c>
      <c r="B582" s="149" t="s">
        <v>802</v>
      </c>
      <c r="C582" s="149" t="s">
        <v>79</v>
      </c>
      <c r="D582" s="150">
        <v>28834</v>
      </c>
      <c r="E582" s="151" t="s">
        <v>9</v>
      </c>
      <c r="F582" s="63" t="str">
        <f>IF(E582="","",_xlfn.CONCAT(E582,_xlfn.XLOOKUP(D582,$J$9:$J$23,$I$9:$I$23,"ERROR",1,-1)))</f>
        <v>MV40</v>
      </c>
      <c r="G582" s="17" t="str">
        <f>_xlfn.CONCAT(A582," ",B582)</f>
        <v>Rob Humphreys</v>
      </c>
    </row>
    <row r="583" spans="1:7" x14ac:dyDescent="0.45">
      <c r="A583" s="163" t="s">
        <v>1487</v>
      </c>
      <c r="B583" s="163" t="s">
        <v>802</v>
      </c>
      <c r="C583" s="163" t="s">
        <v>15</v>
      </c>
      <c r="D583" s="150">
        <v>39373</v>
      </c>
      <c r="E583" s="151" t="s">
        <v>16</v>
      </c>
      <c r="F583" s="63" t="str">
        <f>IF(E583="","",_xlfn.CONCAT(E583,_xlfn.XLOOKUP(D583,$J$9:$J$23,$I$9:$I$23,"ERROR",1,-1)))</f>
        <v>FU19</v>
      </c>
      <c r="G583" s="17" t="str">
        <f>_xlfn.CONCAT(A583," ",B583)</f>
        <v>Eva Humphreys</v>
      </c>
    </row>
    <row r="584" spans="1:7" x14ac:dyDescent="0.45">
      <c r="A584" s="146" t="s">
        <v>669</v>
      </c>
      <c r="B584" s="146" t="s">
        <v>803</v>
      </c>
      <c r="C584" s="146" t="s">
        <v>28</v>
      </c>
      <c r="D584" s="147">
        <v>39391</v>
      </c>
      <c r="E584" s="148" t="s">
        <v>9</v>
      </c>
      <c r="F584" s="63" t="str">
        <f>IF(E584="","",_xlfn.CONCAT(E584,_xlfn.XLOOKUP(D584,$J$9:$J$23,$I$9:$I$23,"ERROR",1,-1)))</f>
        <v>MU19</v>
      </c>
      <c r="G584" s="17" t="str">
        <f>_xlfn.CONCAT(A584," ",B584)</f>
        <v>Isaac Hunter</v>
      </c>
    </row>
    <row r="585" spans="1:7" x14ac:dyDescent="0.45">
      <c r="A585" s="149" t="s">
        <v>804</v>
      </c>
      <c r="B585" s="149" t="s">
        <v>803</v>
      </c>
      <c r="C585" s="149" t="s">
        <v>780</v>
      </c>
      <c r="D585" s="150">
        <v>36800</v>
      </c>
      <c r="E585" s="151" t="s">
        <v>16</v>
      </c>
      <c r="F585" s="63" t="str">
        <f>IF(E585="","",_xlfn.CONCAT(E585,_xlfn.XLOOKUP(D585,$J$9:$J$23,$I$9:$I$23,"ERROR",1,-1)))</f>
        <v>FSEN</v>
      </c>
      <c r="G585" s="17" t="str">
        <f>_xlfn.CONCAT(A585," ",B585)</f>
        <v>Niamh Hunter</v>
      </c>
    </row>
    <row r="586" spans="1:7" x14ac:dyDescent="0.45">
      <c r="A586" s="146" t="s">
        <v>118</v>
      </c>
      <c r="B586" s="146" t="s">
        <v>803</v>
      </c>
      <c r="C586" s="146" t="s">
        <v>733</v>
      </c>
      <c r="D586" s="147">
        <v>25016</v>
      </c>
      <c r="E586" s="148" t="s">
        <v>9</v>
      </c>
      <c r="F586" s="63" t="str">
        <f>IF(E586="","",_xlfn.CONCAT(E586,_xlfn.XLOOKUP(D586,$J$9:$J$23,$I$9:$I$23,"ERROR",1,-1)))</f>
        <v>MV50</v>
      </c>
      <c r="G586" s="17" t="str">
        <f>_xlfn.CONCAT(A586," ",B586)</f>
        <v>Simon Hunter</v>
      </c>
    </row>
    <row r="587" spans="1:7" x14ac:dyDescent="0.45">
      <c r="A587" s="149" t="s">
        <v>489</v>
      </c>
      <c r="B587" s="149" t="s">
        <v>805</v>
      </c>
      <c r="D587" s="150">
        <v>41752</v>
      </c>
      <c r="E587" s="151" t="s">
        <v>16</v>
      </c>
      <c r="F587" s="63" t="str">
        <f>IF(E587="","",_xlfn.CONCAT(E587,_xlfn.XLOOKUP(D587,$J$9:$J$23,$I$9:$I$23,"ERROR",1,-1)))</f>
        <v>FU13</v>
      </c>
      <c r="G587" s="17" t="str">
        <f>_xlfn.CONCAT(A587," ",B587)</f>
        <v>Grace Hutchinson</v>
      </c>
    </row>
    <row r="588" spans="1:7" x14ac:dyDescent="0.45">
      <c r="A588" s="149" t="s">
        <v>806</v>
      </c>
      <c r="B588" s="149" t="s">
        <v>805</v>
      </c>
      <c r="C588" s="149" t="s">
        <v>28</v>
      </c>
      <c r="D588" s="150">
        <v>31320</v>
      </c>
      <c r="E588" s="151" t="s">
        <v>16</v>
      </c>
      <c r="F588" s="63" t="str">
        <f>IF(E588="","",_xlfn.CONCAT(E588,_xlfn.XLOOKUP(D588,$J$9:$J$23,$I$9:$I$23,"ERROR",1,-1)))</f>
        <v>FSEN</v>
      </c>
      <c r="G588" s="17" t="str">
        <f>_xlfn.CONCAT(A588," ",B588)</f>
        <v>Jenni Hutchinson</v>
      </c>
    </row>
    <row r="589" spans="1:7" x14ac:dyDescent="0.45">
      <c r="A589" s="146" t="s">
        <v>807</v>
      </c>
      <c r="B589" s="146" t="s">
        <v>808</v>
      </c>
      <c r="C589" s="146" t="s">
        <v>139</v>
      </c>
      <c r="D589" s="147">
        <v>38891</v>
      </c>
      <c r="E589" s="148" t="s">
        <v>16</v>
      </c>
      <c r="F589" s="63" t="str">
        <f>IF(E589="","",_xlfn.CONCAT(E589,_xlfn.XLOOKUP(D589,$J$9:$J$23,$I$9:$I$23,"ERROR",1,-1)))</f>
        <v>FU23</v>
      </c>
      <c r="G589" s="17" t="str">
        <f>_xlfn.CONCAT(A589," ",B589)</f>
        <v>Tilly Hynes</v>
      </c>
    </row>
    <row r="590" spans="1:7" x14ac:dyDescent="0.45">
      <c r="A590" s="155" t="s">
        <v>809</v>
      </c>
      <c r="B590" s="155" t="s">
        <v>810</v>
      </c>
      <c r="C590" s="155" t="s">
        <v>24</v>
      </c>
      <c r="D590" s="156">
        <v>24569</v>
      </c>
      <c r="E590" s="157" t="s">
        <v>16</v>
      </c>
      <c r="F590" s="63" t="str">
        <f>IF(E590="","",_xlfn.CONCAT(E590,_xlfn.XLOOKUP(D590,$J$9:$J$23,$I$9:$I$23,"ERROR",1,-1)))</f>
        <v>FV50</v>
      </c>
      <c r="G590" s="17" t="str">
        <f>_xlfn.CONCAT(A590," ",B590)</f>
        <v>Stephanie Illingworth</v>
      </c>
    </row>
    <row r="591" spans="1:7" x14ac:dyDescent="0.45">
      <c r="A591" s="155" t="s">
        <v>811</v>
      </c>
      <c r="B591" s="155" t="s">
        <v>810</v>
      </c>
      <c r="C591" s="155" t="s">
        <v>24</v>
      </c>
      <c r="D591" s="156">
        <v>24569</v>
      </c>
      <c r="E591" s="157" t="s">
        <v>16</v>
      </c>
      <c r="F591" s="63" t="str">
        <f>IF(E591="","",_xlfn.CONCAT(E591,_xlfn.XLOOKUP(D591,$J$9:$J$23,$I$9:$I$23,"ERROR",1,-1)))</f>
        <v>FV50</v>
      </c>
      <c r="G591" s="17" t="str">
        <f>_xlfn.CONCAT(A591," ",B591)</f>
        <v>Steph Illingworth</v>
      </c>
    </row>
    <row r="592" spans="1:7" x14ac:dyDescent="0.45">
      <c r="A592" s="146" t="s">
        <v>812</v>
      </c>
      <c r="B592" s="146" t="s">
        <v>810</v>
      </c>
      <c r="C592" s="146" t="s">
        <v>24</v>
      </c>
      <c r="D592" s="147">
        <v>24314</v>
      </c>
      <c r="E592" s="148" t="s">
        <v>9</v>
      </c>
      <c r="F592" s="63" t="str">
        <f>IF(E592="","",_xlfn.CONCAT(E592,_xlfn.XLOOKUP(D592,$J$9:$J$23,$I$9:$I$23,"ERROR",1,-1)))</f>
        <v>MV50</v>
      </c>
      <c r="G592" s="17" t="str">
        <f>_xlfn.CONCAT(A592," ",B592)</f>
        <v>Guy Illingworth</v>
      </c>
    </row>
    <row r="593" spans="1:7" x14ac:dyDescent="0.45">
      <c r="A593" s="146" t="s">
        <v>350</v>
      </c>
      <c r="B593" s="146" t="s">
        <v>813</v>
      </c>
      <c r="C593" s="146" t="s">
        <v>276</v>
      </c>
      <c r="D593" s="147">
        <v>27754</v>
      </c>
      <c r="E593" s="148" t="s">
        <v>16</v>
      </c>
      <c r="F593" s="63" t="str">
        <f>IF(E593="","",_xlfn.CONCAT(E593,_xlfn.XLOOKUP(D593,$J$9:$J$23,$I$9:$I$23,"ERROR",1,-1)))</f>
        <v>FV40</v>
      </c>
      <c r="G593" s="17" t="str">
        <f>_xlfn.CONCAT(A593," ",B593)</f>
        <v>Amanda Ingram</v>
      </c>
    </row>
    <row r="594" spans="1:7" x14ac:dyDescent="0.45">
      <c r="A594" s="146" t="s">
        <v>560</v>
      </c>
      <c r="B594" s="146" t="s">
        <v>814</v>
      </c>
      <c r="C594" s="146" t="s">
        <v>24</v>
      </c>
      <c r="D594" s="147">
        <v>34098</v>
      </c>
      <c r="E594" s="148" t="s">
        <v>9</v>
      </c>
      <c r="F594" s="63" t="str">
        <f>IF(E594="","",_xlfn.CONCAT(E594,_xlfn.XLOOKUP(D594,$J$9:$J$23,$I$9:$I$23,"ERROR",1,-1)))</f>
        <v>MSEN</v>
      </c>
      <c r="G594" s="17" t="str">
        <f>_xlfn.CONCAT(A594," ",B594)</f>
        <v>Alex Ing-Simmons</v>
      </c>
    </row>
    <row r="595" spans="1:7" x14ac:dyDescent="0.45">
      <c r="A595" s="149" t="s">
        <v>273</v>
      </c>
      <c r="B595" s="149" t="s">
        <v>815</v>
      </c>
      <c r="C595" s="149" t="s">
        <v>28</v>
      </c>
      <c r="D595" s="150">
        <v>35094</v>
      </c>
      <c r="E595" s="151" t="s">
        <v>16</v>
      </c>
      <c r="F595" s="63" t="str">
        <f>IF(E595="","",_xlfn.CONCAT(E595,_xlfn.XLOOKUP(D595,$J$9:$J$23,$I$9:$I$23,"ERROR",1,-1)))</f>
        <v>FSEN</v>
      </c>
      <c r="G595" s="17" t="str">
        <f>_xlfn.CONCAT(A595," ",B595)</f>
        <v>Amy Ion</v>
      </c>
    </row>
    <row r="596" spans="1:7" x14ac:dyDescent="0.45">
      <c r="A596" s="146" t="s">
        <v>816</v>
      </c>
      <c r="B596" s="146" t="s">
        <v>817</v>
      </c>
      <c r="C596" s="146" t="s">
        <v>79</v>
      </c>
      <c r="D596" s="147">
        <v>32906</v>
      </c>
      <c r="E596" s="148" t="s">
        <v>9</v>
      </c>
      <c r="F596" s="63" t="str">
        <f>IF(E596="","",_xlfn.CONCAT(E596,_xlfn.XLOOKUP(D596,$J$9:$J$23,$I$9:$I$23,"ERROR",1,-1)))</f>
        <v>MSEN</v>
      </c>
      <c r="G596" s="17" t="str">
        <f>_xlfn.CONCAT(A596," ",B596)</f>
        <v>Nick Irlam</v>
      </c>
    </row>
    <row r="597" spans="1:7" x14ac:dyDescent="0.45">
      <c r="A597" s="163" t="s">
        <v>10</v>
      </c>
      <c r="B597" s="163" t="s">
        <v>1492</v>
      </c>
      <c r="C597" s="163" t="s">
        <v>205</v>
      </c>
      <c r="D597" s="150">
        <v>32993</v>
      </c>
      <c r="E597" s="151" t="s">
        <v>9</v>
      </c>
      <c r="F597" s="63" t="str">
        <f>IF(E597="","",_xlfn.CONCAT(E597,_xlfn.XLOOKUP(D597,$J$9:$J$23,$I$9:$I$23,"ERROR",1,-1)))</f>
        <v>MSEN</v>
      </c>
      <c r="G597" s="17" t="str">
        <f>_xlfn.CONCAT(A597," ",B597)</f>
        <v>Ben J</v>
      </c>
    </row>
    <row r="598" spans="1:7" x14ac:dyDescent="0.45">
      <c r="A598" s="146" t="s">
        <v>818</v>
      </c>
      <c r="B598" s="146" t="s">
        <v>819</v>
      </c>
      <c r="C598" s="146" t="s">
        <v>12</v>
      </c>
      <c r="D598" s="147">
        <v>34944</v>
      </c>
      <c r="E598" s="148" t="s">
        <v>9</v>
      </c>
      <c r="F598" s="63" t="str">
        <f>IF(E598="","",_xlfn.CONCAT(E598,_xlfn.XLOOKUP(D598,$J$9:$J$23,$I$9:$I$23,"ERROR",1,-1)))</f>
        <v>MSEN</v>
      </c>
      <c r="G598" s="17" t="str">
        <f>_xlfn.CONCAT(A598," ",B598)</f>
        <v>Matty Jackman</v>
      </c>
    </row>
    <row r="599" spans="1:7" x14ac:dyDescent="0.45">
      <c r="A599" s="149" t="s">
        <v>273</v>
      </c>
      <c r="B599" s="149" t="s">
        <v>820</v>
      </c>
      <c r="C599" s="149" t="s">
        <v>28</v>
      </c>
      <c r="D599" s="150">
        <v>36193</v>
      </c>
      <c r="E599" s="151" t="s">
        <v>16</v>
      </c>
      <c r="F599" s="63" t="str">
        <f>IF(E599="","",_xlfn.CONCAT(E599,_xlfn.XLOOKUP(D599,$J$9:$J$23,$I$9:$I$23,"ERROR",1,-1)))</f>
        <v>FSEN</v>
      </c>
      <c r="G599" s="17" t="str">
        <f>_xlfn.CONCAT(A599," ",B599)</f>
        <v>Amy Jackson</v>
      </c>
    </row>
    <row r="600" spans="1:7" x14ac:dyDescent="0.45">
      <c r="A600" s="146" t="s">
        <v>821</v>
      </c>
      <c r="B600" s="146" t="s">
        <v>820</v>
      </c>
      <c r="C600" s="146" t="s">
        <v>28</v>
      </c>
      <c r="D600" s="147">
        <v>34747</v>
      </c>
      <c r="E600" s="148" t="s">
        <v>16</v>
      </c>
      <c r="F600" s="63" t="str">
        <f>IF(E600="","",_xlfn.CONCAT(E600,_xlfn.XLOOKUP(D600,$J$9:$J$23,$I$9:$I$23,"ERROR",1,-1)))</f>
        <v>FSEN</v>
      </c>
      <c r="G600" s="17" t="str">
        <f>_xlfn.CONCAT(A600," ",B600)</f>
        <v>Jennifer Jackson</v>
      </c>
    </row>
    <row r="601" spans="1:7" x14ac:dyDescent="0.45">
      <c r="A601" s="146" t="s">
        <v>822</v>
      </c>
      <c r="B601" s="146" t="s">
        <v>820</v>
      </c>
      <c r="C601" s="146" t="s">
        <v>24</v>
      </c>
      <c r="D601" s="147">
        <v>33921</v>
      </c>
      <c r="E601" s="148" t="s">
        <v>16</v>
      </c>
      <c r="F601" s="63" t="str">
        <f>IF(E601="","",_xlfn.CONCAT(E601,_xlfn.XLOOKUP(D601,$J$9:$J$23,$I$9:$I$23,"ERROR",1,-1)))</f>
        <v>FSEN</v>
      </c>
      <c r="G601" s="17" t="str">
        <f>_xlfn.CONCAT(A601," ",B601)</f>
        <v>Nichola Jackson</v>
      </c>
    </row>
    <row r="602" spans="1:7" x14ac:dyDescent="0.45">
      <c r="A602" s="146" t="s">
        <v>279</v>
      </c>
      <c r="B602" s="146" t="s">
        <v>820</v>
      </c>
      <c r="C602" s="146" t="s">
        <v>79</v>
      </c>
      <c r="D602" s="147">
        <v>31024</v>
      </c>
      <c r="E602" s="148" t="s">
        <v>16</v>
      </c>
      <c r="F602" s="63" t="str">
        <f>IF(E602="","",_xlfn.CONCAT(E602,_xlfn.XLOOKUP(D602,$J$9:$J$23,$I$9:$I$23,"ERROR",1,-1)))</f>
        <v>FV40</v>
      </c>
      <c r="G602" s="17" t="str">
        <f>_xlfn.CONCAT(A602," ",B602)</f>
        <v>Lisa Jackson</v>
      </c>
    </row>
    <row r="603" spans="1:7" x14ac:dyDescent="0.45">
      <c r="A603" s="146" t="s">
        <v>804</v>
      </c>
      <c r="B603" s="146" t="s">
        <v>820</v>
      </c>
      <c r="C603" s="146" t="s">
        <v>523</v>
      </c>
      <c r="D603" s="147">
        <v>29177</v>
      </c>
      <c r="E603" s="148" t="s">
        <v>16</v>
      </c>
      <c r="F603" s="63" t="str">
        <f>IF(E603="","",_xlfn.CONCAT(E603,_xlfn.XLOOKUP(D603,$J$9:$J$23,$I$9:$I$23,"ERROR",1,-1)))</f>
        <v>FV40</v>
      </c>
      <c r="G603" s="17" t="str">
        <f>_xlfn.CONCAT(A603," ",B603)</f>
        <v>Niamh Jackson</v>
      </c>
    </row>
    <row r="604" spans="1:7" x14ac:dyDescent="0.45">
      <c r="A604" s="146" t="s">
        <v>823</v>
      </c>
      <c r="B604" s="146" t="s">
        <v>820</v>
      </c>
      <c r="C604" s="146" t="s">
        <v>91</v>
      </c>
      <c r="D604" s="147">
        <v>27487</v>
      </c>
      <c r="E604" s="148" t="s">
        <v>16</v>
      </c>
      <c r="F604" s="63" t="str">
        <f>IF(E604="","",_xlfn.CONCAT(E604,_xlfn.XLOOKUP(D604,$J$9:$J$23,$I$9:$I$23,"ERROR",1,-1)))</f>
        <v>FV50</v>
      </c>
      <c r="G604" s="17" t="str">
        <f>_xlfn.CONCAT(A604," ",B604)</f>
        <v>Ange Jackson</v>
      </c>
    </row>
    <row r="605" spans="1:7" x14ac:dyDescent="0.45">
      <c r="A605" s="146" t="s">
        <v>662</v>
      </c>
      <c r="B605" s="146" t="s">
        <v>820</v>
      </c>
      <c r="C605" s="146" t="s">
        <v>824</v>
      </c>
      <c r="D605" s="147">
        <v>26235</v>
      </c>
      <c r="E605" s="148" t="s">
        <v>9</v>
      </c>
      <c r="F605" s="63" t="str">
        <f>IF(E605="","",_xlfn.CONCAT(E605,_xlfn.XLOOKUP(D605,$J$9:$J$23,$I$9:$I$23,"ERROR",1,-1)))</f>
        <v>MV50</v>
      </c>
      <c r="G605" s="17" t="str">
        <f>_xlfn.CONCAT(A605," ",B605)</f>
        <v>Gary Jackson</v>
      </c>
    </row>
    <row r="606" spans="1:7" x14ac:dyDescent="0.45">
      <c r="A606" s="146" t="s">
        <v>825</v>
      </c>
      <c r="B606" s="146" t="s">
        <v>820</v>
      </c>
      <c r="C606" s="146" t="s">
        <v>8</v>
      </c>
      <c r="D606" s="147">
        <v>26029</v>
      </c>
      <c r="E606" s="148" t="s">
        <v>16</v>
      </c>
      <c r="F606" s="63" t="str">
        <f>IF(E606="","",_xlfn.CONCAT(E606,_xlfn.XLOOKUP(D606,$J$9:$J$23,$I$9:$I$23,"ERROR",1,-1)))</f>
        <v>FV50</v>
      </c>
      <c r="G606" s="17" t="str">
        <f>_xlfn.CONCAT(A606," ",B606)</f>
        <v>Paula Jackson</v>
      </c>
    </row>
    <row r="607" spans="1:7" x14ac:dyDescent="0.45">
      <c r="A607" s="146" t="s">
        <v>336</v>
      </c>
      <c r="B607" s="146" t="s">
        <v>820</v>
      </c>
      <c r="C607" s="146" t="s">
        <v>43</v>
      </c>
      <c r="D607" s="147">
        <v>25932</v>
      </c>
      <c r="E607" s="148" t="s">
        <v>9</v>
      </c>
      <c r="F607" s="63" t="str">
        <f>IF(E607="","",_xlfn.CONCAT(E607,_xlfn.XLOOKUP(D607,$J$9:$J$23,$I$9:$I$23,"ERROR",1,-1)))</f>
        <v>MV50</v>
      </c>
      <c r="G607" s="17" t="str">
        <f>_xlfn.CONCAT(A607," ",B607)</f>
        <v>Adam Jackson</v>
      </c>
    </row>
    <row r="608" spans="1:7" x14ac:dyDescent="0.45">
      <c r="A608" s="146" t="s">
        <v>826</v>
      </c>
      <c r="B608" s="146" t="s">
        <v>820</v>
      </c>
      <c r="C608" s="146" t="s">
        <v>827</v>
      </c>
      <c r="D608" s="147">
        <v>25647</v>
      </c>
      <c r="E608" s="148" t="s">
        <v>9</v>
      </c>
      <c r="F608" s="63" t="str">
        <f>IF(E608="","",_xlfn.CONCAT(E608,_xlfn.XLOOKUP(D608,$J$9:$J$23,$I$9:$I$23,"ERROR",1,-1)))</f>
        <v>MV50</v>
      </c>
      <c r="G608" s="17" t="str">
        <f>_xlfn.CONCAT(A608," ",B608)</f>
        <v>Arron Jackson</v>
      </c>
    </row>
    <row r="609" spans="1:7" x14ac:dyDescent="0.45">
      <c r="A609" s="149" t="s">
        <v>828</v>
      </c>
      <c r="B609" s="149" t="s">
        <v>820</v>
      </c>
      <c r="C609" s="149" t="s">
        <v>24</v>
      </c>
      <c r="D609" s="150">
        <v>37117</v>
      </c>
      <c r="E609" s="151" t="s">
        <v>16</v>
      </c>
      <c r="F609" s="63" t="str">
        <f>IF(E609="","",_xlfn.CONCAT(E609,_xlfn.XLOOKUP(D609,$J$9:$J$23,$I$9:$I$23,"ERROR",1,-1)))</f>
        <v>FSEN</v>
      </c>
      <c r="G609" s="17" t="str">
        <f>_xlfn.CONCAT(A609," ",B609)</f>
        <v>Caitlin Jackson</v>
      </c>
    </row>
    <row r="610" spans="1:7" x14ac:dyDescent="0.45">
      <c r="A610" s="146" t="s">
        <v>10</v>
      </c>
      <c r="B610" s="146" t="s">
        <v>820</v>
      </c>
      <c r="C610" s="146" t="s">
        <v>43</v>
      </c>
      <c r="D610" s="150">
        <v>32993</v>
      </c>
      <c r="E610" s="151" t="s">
        <v>9</v>
      </c>
      <c r="F610" s="63" t="str">
        <f>IF(E610="","",_xlfn.CONCAT(E610,_xlfn.XLOOKUP(D610,$J$9:$J$23,$I$9:$I$23,"ERROR",1,-1)))</f>
        <v>MSEN</v>
      </c>
      <c r="G610" s="17" t="str">
        <f>_xlfn.CONCAT(A610," ",B610)</f>
        <v>Ben Jackson</v>
      </c>
    </row>
    <row r="611" spans="1:7" x14ac:dyDescent="0.45">
      <c r="A611" s="146" t="s">
        <v>86</v>
      </c>
      <c r="B611" s="146" t="s">
        <v>829</v>
      </c>
      <c r="C611" s="146" t="s">
        <v>12</v>
      </c>
      <c r="D611" s="147">
        <v>28466</v>
      </c>
      <c r="E611" s="148" t="s">
        <v>9</v>
      </c>
      <c r="F611" s="63" t="str">
        <f>IF(E611="","",_xlfn.CONCAT(E611,_xlfn.XLOOKUP(D611,$J$9:$J$23,$I$9:$I$23,"ERROR",1,-1)))</f>
        <v>MV40</v>
      </c>
      <c r="G611" s="17" t="str">
        <f>_xlfn.CONCAT(A611," ",B611)</f>
        <v>Steve Jacques</v>
      </c>
    </row>
    <row r="612" spans="1:7" x14ac:dyDescent="0.45">
      <c r="A612" s="146" t="s">
        <v>657</v>
      </c>
      <c r="B612" s="146" t="s">
        <v>93</v>
      </c>
      <c r="C612" s="146" t="s">
        <v>28</v>
      </c>
      <c r="D612" s="147">
        <v>34061</v>
      </c>
      <c r="E612" s="148" t="s">
        <v>16</v>
      </c>
      <c r="F612" s="63" t="str">
        <f>IF(E612="","",_xlfn.CONCAT(E612,_xlfn.XLOOKUP(D612,$J$9:$J$23,$I$9:$I$23,"ERROR",1,-1)))</f>
        <v>FSEN</v>
      </c>
      <c r="G612" s="17" t="str">
        <f>_xlfn.CONCAT(A612," ",B612)</f>
        <v>Rebecca James</v>
      </c>
    </row>
    <row r="613" spans="1:7" x14ac:dyDescent="0.45">
      <c r="A613" s="146" t="s">
        <v>830</v>
      </c>
      <c r="B613" s="146" t="s">
        <v>93</v>
      </c>
      <c r="C613" s="146" t="s">
        <v>24</v>
      </c>
      <c r="D613" s="147">
        <v>34030</v>
      </c>
      <c r="E613" s="148" t="s">
        <v>9</v>
      </c>
      <c r="F613" s="63" t="str">
        <f>IF(E613="","",_xlfn.CONCAT(E613,_xlfn.XLOOKUP(D613,$J$9:$J$23,$I$9:$I$23,"ERROR",1,-1)))</f>
        <v>MSEN</v>
      </c>
      <c r="G613" s="17" t="str">
        <f>_xlfn.CONCAT(A613," ",B613)</f>
        <v>Lewis James</v>
      </c>
    </row>
    <row r="614" spans="1:7" x14ac:dyDescent="0.45">
      <c r="A614" s="146" t="s">
        <v>831</v>
      </c>
      <c r="B614" s="146" t="s">
        <v>93</v>
      </c>
      <c r="C614" s="146" t="s">
        <v>79</v>
      </c>
      <c r="D614" s="147">
        <v>30917</v>
      </c>
      <c r="E614" s="148" t="s">
        <v>16</v>
      </c>
      <c r="F614" s="63" t="str">
        <f>IF(E614="","",_xlfn.CONCAT(E614,_xlfn.XLOOKUP(D614,$J$9:$J$23,$I$9:$I$23,"ERROR",1,-1)))</f>
        <v>FV40</v>
      </c>
      <c r="G614" s="17" t="str">
        <f>_xlfn.CONCAT(A614," ",B614)</f>
        <v>Megan James</v>
      </c>
    </row>
    <row r="615" spans="1:7" x14ac:dyDescent="0.45">
      <c r="A615" s="152" t="s">
        <v>832</v>
      </c>
      <c r="B615" s="152" t="s">
        <v>93</v>
      </c>
      <c r="C615" s="152" t="s">
        <v>222</v>
      </c>
      <c r="D615" s="147">
        <v>29799</v>
      </c>
      <c r="E615" s="148" t="s">
        <v>9</v>
      </c>
      <c r="F615" s="63" t="str">
        <f>IF(E615="","",_xlfn.CONCAT(E615,_xlfn.XLOOKUP(D615,$J$9:$J$23,$I$9:$I$23,"ERROR",1,-1)))</f>
        <v>MV40</v>
      </c>
      <c r="G615" s="17" t="str">
        <f>_xlfn.CONCAT(A615," ",B615)</f>
        <v>Edward James</v>
      </c>
    </row>
    <row r="616" spans="1:7" x14ac:dyDescent="0.45">
      <c r="A616" s="146" t="s">
        <v>61</v>
      </c>
      <c r="B616" s="146" t="s">
        <v>93</v>
      </c>
      <c r="C616" s="146" t="s">
        <v>833</v>
      </c>
      <c r="D616" s="150">
        <v>29013</v>
      </c>
      <c r="E616" s="151" t="s">
        <v>9</v>
      </c>
      <c r="F616" s="63" t="str">
        <f>IF(E616="","",_xlfn.CONCAT(E616,_xlfn.XLOOKUP(D616,$J$9:$J$23,$I$9:$I$23,"ERROR",1,-1)))</f>
        <v>MV40</v>
      </c>
      <c r="G616" s="17" t="str">
        <f>_xlfn.CONCAT(A616," ",B616)</f>
        <v>David James</v>
      </c>
    </row>
    <row r="617" spans="1:7" x14ac:dyDescent="0.45">
      <c r="A617" s="149" t="s">
        <v>67</v>
      </c>
      <c r="B617" s="149" t="s">
        <v>93</v>
      </c>
      <c r="C617" s="149" t="s">
        <v>24</v>
      </c>
      <c r="D617" s="150">
        <v>24451</v>
      </c>
      <c r="E617" s="151" t="s">
        <v>9</v>
      </c>
      <c r="F617" s="63" t="str">
        <f>IF(E617="","",_xlfn.CONCAT(E617,_xlfn.XLOOKUP(D617,$J$9:$J$23,$I$9:$I$23,"ERROR",1,-1)))</f>
        <v>MV50</v>
      </c>
      <c r="G617" s="17" t="str">
        <f>_xlfn.CONCAT(A617," ",B617)</f>
        <v>Mike James</v>
      </c>
    </row>
    <row r="618" spans="1:7" x14ac:dyDescent="0.45">
      <c r="A618" s="146" t="s">
        <v>441</v>
      </c>
      <c r="B618" s="146" t="s">
        <v>93</v>
      </c>
      <c r="C618" s="146" t="s">
        <v>28</v>
      </c>
      <c r="D618" s="147">
        <v>19285</v>
      </c>
      <c r="E618" s="148" t="s">
        <v>9</v>
      </c>
      <c r="F618" s="63" t="str">
        <f>IF(E618="","",_xlfn.CONCAT(E618,_xlfn.XLOOKUP(D618,$J$9:$J$23,$I$9:$I$23,"ERROR",1,-1)))</f>
        <v>MV70</v>
      </c>
      <c r="G618" s="17" t="str">
        <f>_xlfn.CONCAT(A618," ",B618)</f>
        <v>Robert James</v>
      </c>
    </row>
    <row r="619" spans="1:7" x14ac:dyDescent="0.45">
      <c r="A619" s="146" t="s">
        <v>93</v>
      </c>
      <c r="B619" s="146" t="s">
        <v>834</v>
      </c>
      <c r="C619" s="146" t="s">
        <v>79</v>
      </c>
      <c r="D619" s="150">
        <v>29971</v>
      </c>
      <c r="E619" s="148" t="s">
        <v>9</v>
      </c>
      <c r="F619" s="63" t="str">
        <f>IF(E619="","",_xlfn.CONCAT(E619,_xlfn.XLOOKUP(D619,$J$9:$J$23,$I$9:$I$23,"ERROR",1,-1)))</f>
        <v>MV40</v>
      </c>
      <c r="G619" s="17" t="str">
        <f>_xlfn.CONCAT(A619," ",B619)</f>
        <v>James Jardove</v>
      </c>
    </row>
    <row r="620" spans="1:7" x14ac:dyDescent="0.45">
      <c r="A620" s="146" t="s">
        <v>10</v>
      </c>
      <c r="B620" s="146" t="s">
        <v>835</v>
      </c>
      <c r="C620" s="146" t="s">
        <v>28</v>
      </c>
      <c r="D620" s="150">
        <v>31236</v>
      </c>
      <c r="E620" s="148" t="s">
        <v>9</v>
      </c>
      <c r="F620" s="63" t="str">
        <f>IF(E620="","",_xlfn.CONCAT(E620,_xlfn.XLOOKUP(D620,$J$9:$J$23,$I$9:$I$23,"ERROR",1,-1)))</f>
        <v>MSEN</v>
      </c>
      <c r="G620" s="17" t="str">
        <f>_xlfn.CONCAT(A620," ",B620)</f>
        <v>Ben Jarvis</v>
      </c>
    </row>
    <row r="621" spans="1:7" x14ac:dyDescent="0.45">
      <c r="A621" s="146" t="s">
        <v>610</v>
      </c>
      <c r="B621" s="146" t="s">
        <v>729</v>
      </c>
      <c r="C621" s="146" t="s">
        <v>8</v>
      </c>
      <c r="D621" s="147">
        <v>28929</v>
      </c>
      <c r="E621" s="148" t="s">
        <v>16</v>
      </c>
      <c r="F621" s="63" t="str">
        <f>IF(E621="","",_xlfn.CONCAT(E621,_xlfn.XLOOKUP(D621,$J$9:$J$23,$I$9:$I$23,"ERROR",1,-1)))</f>
        <v>FV40</v>
      </c>
      <c r="G621" s="17" t="str">
        <f>_xlfn.CONCAT(A621," ",B621)</f>
        <v>Rachel Jeff</v>
      </c>
    </row>
    <row r="622" spans="1:7" x14ac:dyDescent="0.45">
      <c r="A622" s="149" t="s">
        <v>440</v>
      </c>
      <c r="B622" s="149" t="s">
        <v>836</v>
      </c>
      <c r="C622" s="149" t="s">
        <v>135</v>
      </c>
      <c r="D622" s="150">
        <v>26941</v>
      </c>
      <c r="E622" s="151" t="s">
        <v>9</v>
      </c>
      <c r="F622" s="63" t="str">
        <f>IF(E622="","",_xlfn.CONCAT(E622,_xlfn.XLOOKUP(D622,$J$9:$J$23,$I$9:$I$23,"ERROR",1,-1)))</f>
        <v>MV50</v>
      </c>
      <c r="G622" s="17" t="str">
        <f>_xlfn.CONCAT(A622," ",B622)</f>
        <v>Craig Jeffery</v>
      </c>
    </row>
    <row r="623" spans="1:7" x14ac:dyDescent="0.45">
      <c r="A623" s="163" t="s">
        <v>96</v>
      </c>
      <c r="B623" s="163" t="s">
        <v>1481</v>
      </c>
      <c r="C623" s="163" t="s">
        <v>91</v>
      </c>
      <c r="D623" s="150">
        <v>24229</v>
      </c>
      <c r="E623" s="151" t="s">
        <v>9</v>
      </c>
      <c r="F623" s="63" t="str">
        <f>IF(E623="","",_xlfn.CONCAT(E623,_xlfn.XLOOKUP(D623,$J$9:$J$23,$I$9:$I$23,"ERROR",1,-1)))</f>
        <v>MV50</v>
      </c>
      <c r="G623" s="17" t="str">
        <f>_xlfn.CONCAT(A623," ",B623)</f>
        <v>Paul Jennings</v>
      </c>
    </row>
    <row r="624" spans="1:7" x14ac:dyDescent="0.45">
      <c r="A624" s="163" t="s">
        <v>1187</v>
      </c>
      <c r="B624" s="163" t="s">
        <v>1481</v>
      </c>
      <c r="C624" s="163" t="s">
        <v>91</v>
      </c>
      <c r="D624" s="150">
        <v>23350</v>
      </c>
      <c r="E624" s="151" t="s">
        <v>16</v>
      </c>
      <c r="F624" s="63" t="str">
        <f>IF(E624="","",_xlfn.CONCAT(E624,_xlfn.XLOOKUP(D624,$J$9:$J$23,$I$9:$I$23,"ERROR",1,-1)))</f>
        <v>FV60</v>
      </c>
      <c r="G624" s="17" t="str">
        <f>_xlfn.CONCAT(A624," ",B624)</f>
        <v>Jenny Jennings</v>
      </c>
    </row>
    <row r="625" spans="1:7" x14ac:dyDescent="0.45">
      <c r="A625" s="146" t="s">
        <v>837</v>
      </c>
      <c r="B625" s="146" t="s">
        <v>838</v>
      </c>
      <c r="C625" s="146" t="s">
        <v>24</v>
      </c>
      <c r="D625" s="147">
        <v>31457</v>
      </c>
      <c r="E625" s="148" t="s">
        <v>16</v>
      </c>
      <c r="F625" s="63" t="str">
        <f>IF(E625="","",_xlfn.CONCAT(E625,_xlfn.XLOOKUP(D625,$J$9:$J$23,$I$9:$I$23,"ERROR",1,-1)))</f>
        <v>FSEN</v>
      </c>
      <c r="G625" s="17" t="str">
        <f>_xlfn.CONCAT(A625," ",B625)</f>
        <v>Ellie Jervis</v>
      </c>
    </row>
    <row r="626" spans="1:7" x14ac:dyDescent="0.45">
      <c r="A626" s="146" t="s">
        <v>839</v>
      </c>
      <c r="B626" s="146" t="s">
        <v>840</v>
      </c>
      <c r="C626" s="146" t="s">
        <v>91</v>
      </c>
      <c r="D626" s="147">
        <v>39343</v>
      </c>
      <c r="E626" s="148" t="s">
        <v>9</v>
      </c>
      <c r="F626" s="63" t="str">
        <f>IF(E626="","",_xlfn.CONCAT(E626,_xlfn.XLOOKUP(D626,$J$9:$J$23,$I$9:$I$23,"ERROR",1,-1)))</f>
        <v>MU19</v>
      </c>
      <c r="G626" s="17" t="str">
        <f>_xlfn.CONCAT(A626," ",B626)</f>
        <v>Mylo Jewell</v>
      </c>
    </row>
    <row r="627" spans="1:7" x14ac:dyDescent="0.45">
      <c r="A627" s="149" t="s">
        <v>841</v>
      </c>
      <c r="B627" s="149" t="s">
        <v>77</v>
      </c>
      <c r="C627" s="149" t="s">
        <v>119</v>
      </c>
      <c r="D627" s="150">
        <v>22473</v>
      </c>
      <c r="E627" s="151" t="s">
        <v>9</v>
      </c>
      <c r="F627" s="63" t="str">
        <f>IF(E627="","",_xlfn.CONCAT(E627,_xlfn.XLOOKUP(D627,$J$9:$J$23,$I$9:$I$23,"ERROR",1,-1)))</f>
        <v>MV60</v>
      </c>
      <c r="G627" s="17" t="str">
        <f>_xlfn.CONCAT(A627," ",B627)</f>
        <v>Ade John</v>
      </c>
    </row>
    <row r="628" spans="1:7" x14ac:dyDescent="0.45">
      <c r="A628" s="149" t="s">
        <v>842</v>
      </c>
      <c r="B628" s="149" t="s">
        <v>843</v>
      </c>
      <c r="D628" s="150">
        <v>42659</v>
      </c>
      <c r="E628" s="151" t="s">
        <v>16</v>
      </c>
      <c r="F628" s="63" t="str">
        <f>IF(E628="","",_xlfn.CONCAT(E628,_xlfn.XLOOKUP(D628,$J$9:$J$23,$I$9:$I$23,"ERROR",1,-1)))</f>
        <v>FU11</v>
      </c>
      <c r="G628" s="17" t="str">
        <f>_xlfn.CONCAT(A628," ",B628)</f>
        <v>Poppy Johnson</v>
      </c>
    </row>
    <row r="629" spans="1:7" x14ac:dyDescent="0.45">
      <c r="A629" s="149" t="s">
        <v>208</v>
      </c>
      <c r="B629" s="149" t="s">
        <v>843</v>
      </c>
      <c r="C629" s="149" t="s">
        <v>28</v>
      </c>
      <c r="D629" s="150">
        <v>34017</v>
      </c>
      <c r="E629" s="151" t="s">
        <v>9</v>
      </c>
      <c r="F629" s="63" t="str">
        <f>IF(E629="","",_xlfn.CONCAT(E629,_xlfn.XLOOKUP(D629,$J$9:$J$23,$I$9:$I$23,"ERROR",1,-1)))</f>
        <v>MSEN</v>
      </c>
      <c r="G629" s="17" t="str">
        <f>_xlfn.CONCAT(A629," ",B629)</f>
        <v>Dan Johnson</v>
      </c>
    </row>
    <row r="630" spans="1:7" x14ac:dyDescent="0.45">
      <c r="A630" s="146" t="s">
        <v>470</v>
      </c>
      <c r="B630" s="146" t="s">
        <v>843</v>
      </c>
      <c r="C630" s="146" t="s">
        <v>293</v>
      </c>
      <c r="D630" s="147">
        <v>30231</v>
      </c>
      <c r="E630" s="148" t="s">
        <v>9</v>
      </c>
      <c r="F630" s="63" t="str">
        <f>IF(E630="","",_xlfn.CONCAT(E630,_xlfn.XLOOKUP(D630,$J$9:$J$23,$I$9:$I$23,"ERROR",1,-1)))</f>
        <v>MV40</v>
      </c>
      <c r="G630" s="17" t="str">
        <f>_xlfn.CONCAT(A630," ",B630)</f>
        <v>Stephen Johnson</v>
      </c>
    </row>
    <row r="631" spans="1:7" x14ac:dyDescent="0.45">
      <c r="A631" s="146" t="s">
        <v>319</v>
      </c>
      <c r="B631" s="146" t="s">
        <v>843</v>
      </c>
      <c r="C631" s="146" t="s">
        <v>230</v>
      </c>
      <c r="D631" s="147">
        <v>21602</v>
      </c>
      <c r="E631" s="148" t="s">
        <v>9</v>
      </c>
      <c r="F631" s="63" t="str">
        <f>IF(E631="","",_xlfn.CONCAT(E631,_xlfn.XLOOKUP(D631,$J$9:$J$23,$I$9:$I$23,"ERROR",1,-1)))</f>
        <v>MV60</v>
      </c>
      <c r="G631" s="17" t="str">
        <f>_xlfn.CONCAT(A631," ",B631)</f>
        <v>Andy Johnson</v>
      </c>
    </row>
    <row r="632" spans="1:7" x14ac:dyDescent="0.45">
      <c r="A632" s="146" t="s">
        <v>332</v>
      </c>
      <c r="B632" s="146" t="s">
        <v>844</v>
      </c>
      <c r="C632" s="146" t="s">
        <v>43</v>
      </c>
      <c r="D632" s="147">
        <v>35149</v>
      </c>
      <c r="E632" s="148" t="s">
        <v>9</v>
      </c>
      <c r="F632" s="63" t="str">
        <f>IF(E632="","",_xlfn.CONCAT(E632,_xlfn.XLOOKUP(D632,$J$9:$J$23,$I$9:$I$23,"ERROR",1,-1)))</f>
        <v>MSEN</v>
      </c>
      <c r="G632" s="17" t="str">
        <f>_xlfn.CONCAT(A632," ",B632)</f>
        <v>Ryan Johnston</v>
      </c>
    </row>
    <row r="633" spans="1:7" x14ac:dyDescent="0.45">
      <c r="A633" s="146" t="s">
        <v>190</v>
      </c>
      <c r="B633" s="146" t="s">
        <v>845</v>
      </c>
      <c r="C633" s="146" t="s">
        <v>79</v>
      </c>
      <c r="D633" s="147">
        <v>32008</v>
      </c>
      <c r="E633" s="148" t="s">
        <v>16</v>
      </c>
      <c r="F633" s="63" t="str">
        <f>IF(E633="","",_xlfn.CONCAT(E633,_xlfn.XLOOKUP(D633,$J$9:$J$23,$I$9:$I$23,"ERROR",1,-1)))</f>
        <v>FSEN</v>
      </c>
      <c r="G633" s="17" t="str">
        <f>_xlfn.CONCAT(A633," ",B633)</f>
        <v>Lucy Jones</v>
      </c>
    </row>
    <row r="634" spans="1:7" x14ac:dyDescent="0.45">
      <c r="A634" s="146" t="s">
        <v>441</v>
      </c>
      <c r="B634" s="146" t="s">
        <v>845</v>
      </c>
      <c r="C634" s="146" t="s">
        <v>24</v>
      </c>
      <c r="D634" s="150">
        <v>31645</v>
      </c>
      <c r="E634" s="148" t="s">
        <v>9</v>
      </c>
      <c r="F634" s="63" t="str">
        <f>IF(E634="","",_xlfn.CONCAT(E634,_xlfn.XLOOKUP(D634,$J$9:$J$23,$I$9:$I$23,"ERROR",1,-1)))</f>
        <v>MSEN</v>
      </c>
      <c r="G634" s="17" t="str">
        <f>_xlfn.CONCAT(A634," ",B634)</f>
        <v>Robert Jones</v>
      </c>
    </row>
    <row r="635" spans="1:7" x14ac:dyDescent="0.45">
      <c r="A635" s="146" t="s">
        <v>116</v>
      </c>
      <c r="B635" s="146" t="s">
        <v>845</v>
      </c>
      <c r="C635" s="146" t="s">
        <v>79</v>
      </c>
      <c r="D635" s="147">
        <v>31603</v>
      </c>
      <c r="E635" s="148" t="s">
        <v>9</v>
      </c>
      <c r="F635" s="63" t="str">
        <f>IF(E635="","",_xlfn.CONCAT(E635,_xlfn.XLOOKUP(D635,$J$9:$J$23,$I$9:$I$23,"ERROR",1,-1)))</f>
        <v>MSEN</v>
      </c>
      <c r="G635" s="17" t="str">
        <f>_xlfn.CONCAT(A635," ",B635)</f>
        <v>Daniel Jones</v>
      </c>
    </row>
    <row r="636" spans="1:7" x14ac:dyDescent="0.45">
      <c r="A636" s="146" t="s">
        <v>36</v>
      </c>
      <c r="B636" s="146" t="s">
        <v>845</v>
      </c>
      <c r="C636" s="146" t="s">
        <v>28</v>
      </c>
      <c r="D636" s="150">
        <v>30701</v>
      </c>
      <c r="E636" s="148" t="s">
        <v>9</v>
      </c>
      <c r="F636" s="63" t="str">
        <f>IF(E636="","",_xlfn.CONCAT(E636,_xlfn.XLOOKUP(D636,$J$9:$J$23,$I$9:$I$23,"ERROR",1,-1)))</f>
        <v>MV40</v>
      </c>
      <c r="G636" s="17" t="str">
        <f>_xlfn.CONCAT(A636," ",B636)</f>
        <v>Alexander Jones</v>
      </c>
    </row>
    <row r="637" spans="1:7" x14ac:dyDescent="0.45">
      <c r="A637" s="146" t="s">
        <v>681</v>
      </c>
      <c r="B637" s="146" t="s">
        <v>845</v>
      </c>
      <c r="C637" s="146" t="s">
        <v>24</v>
      </c>
      <c r="D637" s="150">
        <v>28378</v>
      </c>
      <c r="E637" s="151" t="s">
        <v>9</v>
      </c>
      <c r="F637" s="63" t="str">
        <f>IF(E637="","",_xlfn.CONCAT(E637,_xlfn.XLOOKUP(D637,$J$9:$J$23,$I$9:$I$23,"ERROR",1,-1)))</f>
        <v>MV40</v>
      </c>
      <c r="G637" s="17" t="str">
        <f>_xlfn.CONCAT(A637," ",B637)</f>
        <v>Steven Jones</v>
      </c>
    </row>
    <row r="638" spans="1:7" x14ac:dyDescent="0.45">
      <c r="A638" s="163" t="s">
        <v>1491</v>
      </c>
      <c r="B638" s="163" t="s">
        <v>845</v>
      </c>
      <c r="C638" s="163" t="s">
        <v>1073</v>
      </c>
      <c r="D638" s="150">
        <v>20528</v>
      </c>
      <c r="E638" s="151" t="s">
        <v>9</v>
      </c>
      <c r="F638" s="63" t="str">
        <f>IF(E638="","",_xlfn.CONCAT(E638,_xlfn.XLOOKUP(D638,$J$9:$J$23,$I$9:$I$23,"ERROR",1,-1)))</f>
        <v>MV60</v>
      </c>
      <c r="G638" s="17" t="str">
        <f>_xlfn.CONCAT(A638," ",B638)</f>
        <v>Glynn Jones</v>
      </c>
    </row>
    <row r="639" spans="1:7" x14ac:dyDescent="0.45">
      <c r="A639" s="146" t="s">
        <v>132</v>
      </c>
      <c r="B639" s="146" t="s">
        <v>415</v>
      </c>
      <c r="D639" s="150">
        <v>41886</v>
      </c>
      <c r="E639" s="151" t="s">
        <v>9</v>
      </c>
      <c r="F639" s="63" t="str">
        <f>IF(E639="","",_xlfn.CONCAT(E639,_xlfn.XLOOKUP(D639,$J$9:$J$23,$I$9:$I$23,"ERROR",1,-1)))</f>
        <v>MU13</v>
      </c>
      <c r="G639" s="17" t="str">
        <f>_xlfn.CONCAT(A639," ",B639)</f>
        <v>Riley Jose</v>
      </c>
    </row>
    <row r="640" spans="1:7" x14ac:dyDescent="0.45">
      <c r="A640" s="146" t="s">
        <v>361</v>
      </c>
      <c r="B640" s="146" t="s">
        <v>846</v>
      </c>
      <c r="C640" s="146" t="s">
        <v>28</v>
      </c>
      <c r="D640" s="147">
        <v>29022</v>
      </c>
      <c r="E640" s="148" t="s">
        <v>9</v>
      </c>
      <c r="F640" s="63" t="str">
        <f>IF(E640="","",_xlfn.CONCAT(E640,_xlfn.XLOOKUP(D640,$J$9:$J$23,$I$9:$I$23,"ERROR",1,-1)))</f>
        <v>MV40</v>
      </c>
      <c r="G640" s="17" t="str">
        <f>_xlfn.CONCAT(A640," ",B640)</f>
        <v>Christopher Joyce</v>
      </c>
    </row>
    <row r="641" spans="1:7" x14ac:dyDescent="0.45">
      <c r="A641" s="149" t="s">
        <v>847</v>
      </c>
      <c r="B641" s="149" t="s">
        <v>848</v>
      </c>
      <c r="C641" s="149" t="s">
        <v>24</v>
      </c>
      <c r="D641" s="150">
        <v>25928</v>
      </c>
      <c r="E641" s="151" t="s">
        <v>16</v>
      </c>
      <c r="F641" s="63" t="str">
        <f>IF(E641="","",_xlfn.CONCAT(E641,_xlfn.XLOOKUP(D641,$J$9:$J$23,$I$9:$I$23,"ERROR",1,-1)))</f>
        <v>FV50</v>
      </c>
      <c r="G641" s="17" t="str">
        <f>_xlfn.CONCAT(A641," ",B641)</f>
        <v>Linda Jubb</v>
      </c>
    </row>
    <row r="642" spans="1:7" x14ac:dyDescent="0.45">
      <c r="A642" s="146" t="s">
        <v>849</v>
      </c>
      <c r="B642" s="146" t="s">
        <v>850</v>
      </c>
      <c r="C642" s="146" t="s">
        <v>851</v>
      </c>
      <c r="D642" s="147">
        <v>30711</v>
      </c>
      <c r="E642" s="148" t="s">
        <v>16</v>
      </c>
      <c r="F642" s="63" t="str">
        <f>IF(E642="","",_xlfn.CONCAT(E642,_xlfn.XLOOKUP(D642,$J$9:$J$23,$I$9:$I$23,"ERROR",1,-1)))</f>
        <v>FV40</v>
      </c>
      <c r="G642" s="17" t="str">
        <f>_xlfn.CONCAT(A642," ",B642)</f>
        <v>Katie Kaars-Sijpesteijn</v>
      </c>
    </row>
    <row r="643" spans="1:7" x14ac:dyDescent="0.45">
      <c r="A643" s="149" t="s">
        <v>564</v>
      </c>
      <c r="B643" s="149" t="s">
        <v>852</v>
      </c>
      <c r="C643" s="149" t="s">
        <v>48</v>
      </c>
      <c r="D643" s="150">
        <v>42914</v>
      </c>
      <c r="E643" s="151" t="s">
        <v>16</v>
      </c>
      <c r="F643" s="63" t="str">
        <f>IF(E643="","",_xlfn.CONCAT(E643,_xlfn.XLOOKUP(D643,$J$9:$J$23,$I$9:$I$23,"ERROR",1,-1)))</f>
        <v>FU9</v>
      </c>
      <c r="G643" s="17" t="str">
        <f>_xlfn.CONCAT(A643," ",B643)</f>
        <v>Amelia Kelham</v>
      </c>
    </row>
    <row r="644" spans="1:7" x14ac:dyDescent="0.45">
      <c r="A644" s="149" t="s">
        <v>134</v>
      </c>
      <c r="B644" s="149" t="s">
        <v>852</v>
      </c>
      <c r="C644" s="149" t="s">
        <v>48</v>
      </c>
      <c r="D644" s="150">
        <v>29948</v>
      </c>
      <c r="E644" s="151" t="s">
        <v>9</v>
      </c>
      <c r="F644" s="63" t="str">
        <f>IF(E644="","",_xlfn.CONCAT(E644,_xlfn.XLOOKUP(D644,$J$9:$J$23,$I$9:$I$23,"ERROR",1,-1)))</f>
        <v>MV40</v>
      </c>
      <c r="G644" s="17" t="str">
        <f>_xlfn.CONCAT(A644," ",B644)</f>
        <v>Adrian Kelham</v>
      </c>
    </row>
    <row r="645" spans="1:7" x14ac:dyDescent="0.45">
      <c r="A645" s="146" t="s">
        <v>273</v>
      </c>
      <c r="B645" s="146" t="s">
        <v>853</v>
      </c>
      <c r="C645" s="146" t="s">
        <v>79</v>
      </c>
      <c r="D645" s="147">
        <v>35217</v>
      </c>
      <c r="E645" s="148" t="s">
        <v>16</v>
      </c>
      <c r="F645" s="63" t="str">
        <f>IF(E645="","",_xlfn.CONCAT(E645,_xlfn.XLOOKUP(D645,$J$9:$J$23,$I$9:$I$23,"ERROR",1,-1)))</f>
        <v>FSEN</v>
      </c>
      <c r="G645" s="17" t="str">
        <f>_xlfn.CONCAT(A645," ",B645)</f>
        <v>Amy Kelland</v>
      </c>
    </row>
    <row r="646" spans="1:7" x14ac:dyDescent="0.45">
      <c r="A646" s="146" t="s">
        <v>854</v>
      </c>
      <c r="B646" s="146" t="s">
        <v>855</v>
      </c>
      <c r="C646" s="149" t="s">
        <v>48</v>
      </c>
      <c r="D646" s="150">
        <v>42183</v>
      </c>
      <c r="E646" s="151" t="s">
        <v>9</v>
      </c>
      <c r="F646" s="63" t="str">
        <f>IF(E646="","",_xlfn.CONCAT(E646,_xlfn.XLOOKUP(D646,$J$9:$J$23,$I$9:$I$23,"ERROR",1,-1)))</f>
        <v>MU11</v>
      </c>
      <c r="G646" s="17" t="str">
        <f>_xlfn.CONCAT(A646," ",B646)</f>
        <v>Bailey Kelly</v>
      </c>
    </row>
    <row r="647" spans="1:7" x14ac:dyDescent="0.45">
      <c r="A647" s="146" t="s">
        <v>747</v>
      </c>
      <c r="B647" s="146" t="s">
        <v>855</v>
      </c>
      <c r="C647" s="149" t="s">
        <v>48</v>
      </c>
      <c r="D647" s="150">
        <v>41809</v>
      </c>
      <c r="E647" s="151" t="s">
        <v>9</v>
      </c>
      <c r="F647" s="63" t="str">
        <f>IF(E647="","",_xlfn.CONCAT(E647,_xlfn.XLOOKUP(D647,$J$9:$J$23,$I$9:$I$23,"ERROR",1,-1)))</f>
        <v>MU13</v>
      </c>
      <c r="G647" s="17" t="str">
        <f>_xlfn.CONCAT(A647," ",B647)</f>
        <v>Kyle Kelly</v>
      </c>
    </row>
    <row r="648" spans="1:7" x14ac:dyDescent="0.45">
      <c r="A648" s="149" t="s">
        <v>856</v>
      </c>
      <c r="B648" s="149" t="s">
        <v>855</v>
      </c>
      <c r="C648" s="149" t="s">
        <v>8</v>
      </c>
      <c r="D648" s="150">
        <v>34169</v>
      </c>
      <c r="E648" s="151" t="s">
        <v>9</v>
      </c>
      <c r="F648" s="63" t="str">
        <f>IF(E648="","",_xlfn.CONCAT(E648,_xlfn.XLOOKUP(D648,$J$9:$J$23,$I$9:$I$23,"ERROR",1,-1)))</f>
        <v>MSEN</v>
      </c>
      <c r="G648" s="17" t="str">
        <f>_xlfn.CONCAT(A648," ",B648)</f>
        <v>Jordan Kelly</v>
      </c>
    </row>
    <row r="649" spans="1:7" x14ac:dyDescent="0.45">
      <c r="A649" s="146" t="s">
        <v>72</v>
      </c>
      <c r="B649" s="146" t="s">
        <v>855</v>
      </c>
      <c r="C649" s="146" t="s">
        <v>91</v>
      </c>
      <c r="D649" s="147">
        <v>27279</v>
      </c>
      <c r="E649" s="148" t="s">
        <v>9</v>
      </c>
      <c r="F649" s="63" t="str">
        <f>IF(E649="","",_xlfn.CONCAT(E649,_xlfn.XLOOKUP(D649,$J$9:$J$23,$I$9:$I$23,"ERROR",1,-1)))</f>
        <v>MV50</v>
      </c>
      <c r="G649" s="17" t="str">
        <f>_xlfn.CONCAT(A649," ",B649)</f>
        <v>Andrew Kelly</v>
      </c>
    </row>
    <row r="650" spans="1:7" x14ac:dyDescent="0.45">
      <c r="A650" s="146" t="s">
        <v>857</v>
      </c>
      <c r="B650" s="146" t="s">
        <v>858</v>
      </c>
      <c r="C650" s="146" t="s">
        <v>24</v>
      </c>
      <c r="D650" s="147">
        <v>33708</v>
      </c>
      <c r="E650" s="148" t="s">
        <v>9</v>
      </c>
      <c r="F650" s="63" t="str">
        <f>IF(E650="","",_xlfn.CONCAT(E650,_xlfn.XLOOKUP(D650,$J$9:$J$23,$I$9:$I$23,"ERROR",1,-1)))</f>
        <v>MSEN</v>
      </c>
      <c r="G650" s="17" t="str">
        <f>_xlfn.CONCAT(A650," ",B650)</f>
        <v>Reece Kennedy</v>
      </c>
    </row>
    <row r="651" spans="1:7" x14ac:dyDescent="0.45">
      <c r="A651" s="146" t="s">
        <v>859</v>
      </c>
      <c r="B651" s="146" t="s">
        <v>860</v>
      </c>
      <c r="C651" s="146" t="s">
        <v>20</v>
      </c>
      <c r="D651" s="147">
        <v>31987</v>
      </c>
      <c r="E651" s="148" t="s">
        <v>9</v>
      </c>
      <c r="F651" s="63" t="str">
        <f>IF(E651="","",_xlfn.CONCAT(E651,_xlfn.XLOOKUP(D651,$J$9:$J$23,$I$9:$I$23,"ERROR",1,-1)))</f>
        <v>MSEN</v>
      </c>
      <c r="G651" s="17" t="str">
        <f>_xlfn.CONCAT(A651," ",B651)</f>
        <v>Joe Kenny</v>
      </c>
    </row>
    <row r="652" spans="1:7" x14ac:dyDescent="0.45">
      <c r="A652" s="146" t="s">
        <v>196</v>
      </c>
      <c r="B652" s="146" t="s">
        <v>860</v>
      </c>
      <c r="C652" s="146" t="s">
        <v>28</v>
      </c>
      <c r="D652" s="147">
        <v>31118</v>
      </c>
      <c r="E652" s="148" t="s">
        <v>9</v>
      </c>
      <c r="F652" s="63" t="str">
        <f>IF(E652="","",_xlfn.CONCAT(E652,_xlfn.XLOOKUP(D652,$J$9:$J$23,$I$9:$I$23,"ERROR",1,-1)))</f>
        <v>MV40</v>
      </c>
      <c r="G652" s="17" t="str">
        <f>_xlfn.CONCAT(A652," ",B652)</f>
        <v>Tom Kenny</v>
      </c>
    </row>
    <row r="653" spans="1:7" x14ac:dyDescent="0.45">
      <c r="A653" s="149" t="s">
        <v>861</v>
      </c>
      <c r="B653" s="149" t="s">
        <v>862</v>
      </c>
      <c r="D653" s="150">
        <v>42360</v>
      </c>
      <c r="E653" s="151" t="s">
        <v>9</v>
      </c>
      <c r="F653" s="63" t="str">
        <f>IF(E653="","",_xlfn.CONCAT(E653,_xlfn.XLOOKUP(D653,$J$9:$J$23,$I$9:$I$23,"ERROR",1,-1)))</f>
        <v>MU11</v>
      </c>
      <c r="G653" s="17" t="str">
        <f>_xlfn.CONCAT(A653," ",B653)</f>
        <v>George Jendarah Kime-Oliver</v>
      </c>
    </row>
    <row r="654" spans="1:7" x14ac:dyDescent="0.45">
      <c r="A654" s="149" t="s">
        <v>863</v>
      </c>
      <c r="B654" s="149" t="s">
        <v>862</v>
      </c>
      <c r="D654" s="150">
        <v>41562</v>
      </c>
      <c r="E654" s="151" t="s">
        <v>16</v>
      </c>
      <c r="F654" s="63" t="str">
        <f>IF(E654="","",_xlfn.CONCAT(E654,_xlfn.XLOOKUP(D654,$J$9:$J$23,$I$9:$I$23,"ERROR",1,-1)))</f>
        <v>FU13</v>
      </c>
      <c r="G654" s="17" t="str">
        <f>_xlfn.CONCAT(A654," ",B654)</f>
        <v>Lilly Mitohnah Kime-Oliver</v>
      </c>
    </row>
    <row r="655" spans="1:7" x14ac:dyDescent="0.45">
      <c r="A655" s="146" t="s">
        <v>392</v>
      </c>
      <c r="B655" s="146" t="s">
        <v>864</v>
      </c>
      <c r="C655" s="146" t="s">
        <v>187</v>
      </c>
      <c r="D655" s="147">
        <v>36879</v>
      </c>
      <c r="E655" s="148" t="s">
        <v>16</v>
      </c>
      <c r="F655" s="63" t="str">
        <f>IF(E655="","",_xlfn.CONCAT(E655,_xlfn.XLOOKUP(D655,$J$9:$J$23,$I$9:$I$23,"ERROR",1,-1)))</f>
        <v>FSEN</v>
      </c>
      <c r="G655" s="17" t="str">
        <f>_xlfn.CONCAT(A655," ",B655)</f>
        <v>Emily King</v>
      </c>
    </row>
    <row r="656" spans="1:7" x14ac:dyDescent="0.45">
      <c r="A656" s="149" t="s">
        <v>669</v>
      </c>
      <c r="B656" s="149" t="s">
        <v>864</v>
      </c>
      <c r="C656" s="149" t="s">
        <v>119</v>
      </c>
      <c r="D656" s="150">
        <v>34475</v>
      </c>
      <c r="E656" s="151" t="s">
        <v>9</v>
      </c>
      <c r="F656" s="63" t="str">
        <f>IF(E656="","",_xlfn.CONCAT(E656,_xlfn.XLOOKUP(D656,$J$9:$J$23,$I$9:$I$23,"ERROR",1,-1)))</f>
        <v>MSEN</v>
      </c>
      <c r="G656" s="17" t="str">
        <f>_xlfn.CONCAT(A656," ",B656)</f>
        <v>Isaac King</v>
      </c>
    </row>
    <row r="657" spans="1:7" x14ac:dyDescent="0.45">
      <c r="A657" s="146" t="s">
        <v>404</v>
      </c>
      <c r="B657" s="146" t="s">
        <v>864</v>
      </c>
      <c r="C657" s="146" t="s">
        <v>187</v>
      </c>
      <c r="D657" s="147">
        <v>29341</v>
      </c>
      <c r="E657" s="148" t="s">
        <v>9</v>
      </c>
      <c r="F657" s="63" t="str">
        <f>IF(E657="","",_xlfn.CONCAT(E657,_xlfn.XLOOKUP(D657,$J$9:$J$23,$I$9:$I$23,"ERROR",1,-1)))</f>
        <v>MV40</v>
      </c>
      <c r="G657" s="17" t="str">
        <f>_xlfn.CONCAT(A657," ",B657)</f>
        <v>Michael King</v>
      </c>
    </row>
    <row r="658" spans="1:7" x14ac:dyDescent="0.45">
      <c r="A658" s="146" t="s">
        <v>287</v>
      </c>
      <c r="B658" s="146" t="s">
        <v>864</v>
      </c>
      <c r="C658" s="146" t="s">
        <v>91</v>
      </c>
      <c r="D658" s="147">
        <v>17570</v>
      </c>
      <c r="E658" s="148" t="s">
        <v>9</v>
      </c>
      <c r="F658" s="63" t="str">
        <f>IF(E658="","",_xlfn.CONCAT(E658,_xlfn.XLOOKUP(D658,$J$9:$J$23,$I$9:$I$23,"ERROR",1,-1)))</f>
        <v>MV70</v>
      </c>
      <c r="G658" s="17" t="str">
        <f>_xlfn.CONCAT(A658," ",B658)</f>
        <v>Jack King</v>
      </c>
    </row>
    <row r="659" spans="1:7" x14ac:dyDescent="0.45">
      <c r="A659" s="146" t="s">
        <v>96</v>
      </c>
      <c r="B659" s="146" t="s">
        <v>864</v>
      </c>
      <c r="C659" s="146" t="s">
        <v>230</v>
      </c>
      <c r="D659" s="150">
        <v>32640</v>
      </c>
      <c r="E659" s="151" t="s">
        <v>9</v>
      </c>
      <c r="F659" s="63" t="str">
        <f>IF(E659="","",_xlfn.CONCAT(E659,_xlfn.XLOOKUP(D659,$J$9:$J$23,$I$9:$I$23,"ERROR",1,-1)))</f>
        <v>MSEN</v>
      </c>
      <c r="G659" s="17" t="str">
        <f>_xlfn.CONCAT(A659," ",B659)</f>
        <v>Paul King</v>
      </c>
    </row>
    <row r="660" spans="1:7" x14ac:dyDescent="0.45">
      <c r="A660" s="149" t="s">
        <v>341</v>
      </c>
      <c r="B660" s="149" t="s">
        <v>865</v>
      </c>
      <c r="C660" s="149" t="s">
        <v>12</v>
      </c>
      <c r="D660" s="150">
        <v>25062</v>
      </c>
      <c r="E660" s="151" t="s">
        <v>9</v>
      </c>
      <c r="F660" s="63" t="str">
        <f>IF(E660="","",_xlfn.CONCAT(E660,_xlfn.XLOOKUP(D660,$J$9:$J$23,$I$9:$I$23,"ERROR",1,-1)))</f>
        <v>MV50</v>
      </c>
      <c r="G660" s="17" t="str">
        <f>_xlfn.CONCAT(A660," ",B660)</f>
        <v>Tim Kings</v>
      </c>
    </row>
    <row r="661" spans="1:7" x14ac:dyDescent="0.45">
      <c r="A661" s="146" t="s">
        <v>482</v>
      </c>
      <c r="B661" s="146" t="s">
        <v>866</v>
      </c>
      <c r="C661" s="149" t="s">
        <v>48</v>
      </c>
      <c r="D661" s="150">
        <v>42422</v>
      </c>
      <c r="E661" s="151" t="s">
        <v>9</v>
      </c>
      <c r="F661" s="63" t="str">
        <f>IF(E661="","",_xlfn.CONCAT(E661,_xlfn.XLOOKUP(D661,$J$9:$J$23,$I$9:$I$23,"ERROR",1,-1)))</f>
        <v>MU11</v>
      </c>
      <c r="G661" s="17" t="str">
        <f>_xlfn.CONCAT(A661," ",B661)</f>
        <v>Conor Kirk</v>
      </c>
    </row>
    <row r="662" spans="1:7" x14ac:dyDescent="0.45">
      <c r="A662" s="146" t="s">
        <v>196</v>
      </c>
      <c r="B662" s="146" t="s">
        <v>867</v>
      </c>
      <c r="C662" s="146" t="s">
        <v>28</v>
      </c>
      <c r="D662" s="147">
        <v>34418</v>
      </c>
      <c r="E662" s="148" t="s">
        <v>9</v>
      </c>
      <c r="F662" s="63" t="str">
        <f>IF(E662="","",_xlfn.CONCAT(E662,_xlfn.XLOOKUP(D662,$J$9:$J$23,$I$9:$I$23,"ERROR",1,-1)))</f>
        <v>MSEN</v>
      </c>
      <c r="G662" s="17" t="str">
        <f>_xlfn.CONCAT(A662," ",B662)</f>
        <v>Tom Kitching</v>
      </c>
    </row>
    <row r="663" spans="1:7" x14ac:dyDescent="0.45">
      <c r="A663" s="146" t="s">
        <v>868</v>
      </c>
      <c r="B663" s="146" t="s">
        <v>869</v>
      </c>
      <c r="C663" s="146" t="s">
        <v>870</v>
      </c>
      <c r="D663" s="147">
        <v>26163</v>
      </c>
      <c r="E663" s="148" t="s">
        <v>9</v>
      </c>
      <c r="F663" s="63" t="str">
        <f>IF(E663="","",_xlfn.CONCAT(E663,_xlfn.XLOOKUP(D663,$J$9:$J$23,$I$9:$I$23,"ERROR",1,-1)))</f>
        <v>MV50</v>
      </c>
      <c r="G663" s="17" t="str">
        <f>_xlfn.CONCAT(A663," ",B663)</f>
        <v>Graeme Kite</v>
      </c>
    </row>
    <row r="664" spans="1:7" x14ac:dyDescent="0.45">
      <c r="A664" s="146" t="s">
        <v>540</v>
      </c>
      <c r="B664" s="146" t="s">
        <v>871</v>
      </c>
      <c r="C664" s="146" t="s">
        <v>24</v>
      </c>
      <c r="D664" s="147">
        <v>34394</v>
      </c>
      <c r="E664" s="148" t="s">
        <v>16</v>
      </c>
      <c r="F664" s="63" t="str">
        <f>IF(E664="","",_xlfn.CONCAT(E664,_xlfn.XLOOKUP(D664,$J$9:$J$23,$I$9:$I$23,"ERROR",1,-1)))</f>
        <v>FSEN</v>
      </c>
      <c r="G664" s="17" t="str">
        <f>_xlfn.CONCAT(A664," ",B664)</f>
        <v>Rachael Knight</v>
      </c>
    </row>
    <row r="665" spans="1:7" x14ac:dyDescent="0.45">
      <c r="A665" s="146" t="s">
        <v>872</v>
      </c>
      <c r="B665" s="146" t="s">
        <v>873</v>
      </c>
      <c r="C665" s="146" t="s">
        <v>12</v>
      </c>
      <c r="D665" s="147">
        <v>34310</v>
      </c>
      <c r="E665" s="148" t="s">
        <v>9</v>
      </c>
      <c r="F665" s="63" t="str">
        <f>IF(E665="","",_xlfn.CONCAT(E665,_xlfn.XLOOKUP(D665,$J$9:$J$23,$I$9:$I$23,"ERROR",1,-1)))</f>
        <v>MSEN</v>
      </c>
      <c r="G665" s="17" t="str">
        <f>_xlfn.CONCAT(A665," ",B665)</f>
        <v>Zak Knill</v>
      </c>
    </row>
    <row r="666" spans="1:7" x14ac:dyDescent="0.45">
      <c r="A666" s="146" t="s">
        <v>96</v>
      </c>
      <c r="B666" s="146" t="s">
        <v>874</v>
      </c>
      <c r="C666" s="146" t="s">
        <v>12</v>
      </c>
      <c r="D666" s="147">
        <v>25091</v>
      </c>
      <c r="E666" s="148" t="s">
        <v>9</v>
      </c>
      <c r="F666" s="63" t="str">
        <f>IF(E666="","",_xlfn.CONCAT(E666,_xlfn.XLOOKUP(D666,$J$9:$J$23,$I$9:$I$23,"ERROR",1,-1)))</f>
        <v>MV50</v>
      </c>
      <c r="G666" s="17" t="str">
        <f>_xlfn.CONCAT(A666," ",B666)</f>
        <v>Paul Knowles</v>
      </c>
    </row>
    <row r="667" spans="1:7" x14ac:dyDescent="0.45">
      <c r="A667" s="146" t="s">
        <v>143</v>
      </c>
      <c r="B667" s="146" t="s">
        <v>874</v>
      </c>
      <c r="C667" s="146" t="s">
        <v>112</v>
      </c>
      <c r="D667" s="147">
        <v>22868</v>
      </c>
      <c r="E667" s="148" t="s">
        <v>9</v>
      </c>
      <c r="F667" s="63" t="str">
        <f>IF(E667="","",_xlfn.CONCAT(E667,_xlfn.XLOOKUP(D667,$J$9:$J$23,$I$9:$I$23,"ERROR",1,-1)))</f>
        <v>MV60</v>
      </c>
      <c r="G667" s="17" t="str">
        <f>_xlfn.CONCAT(A667," ",B667)</f>
        <v>Chris Knowles</v>
      </c>
    </row>
    <row r="668" spans="1:7" x14ac:dyDescent="0.45">
      <c r="A668" s="146" t="s">
        <v>336</v>
      </c>
      <c r="B668" s="146" t="s">
        <v>875</v>
      </c>
      <c r="C668" s="146" t="s">
        <v>28</v>
      </c>
      <c r="D668" s="147">
        <v>28763</v>
      </c>
      <c r="E668" s="148" t="s">
        <v>9</v>
      </c>
      <c r="F668" s="63" t="str">
        <f>IF(E668="","",_xlfn.CONCAT(E668,_xlfn.XLOOKUP(D668,$J$9:$J$23,$I$9:$I$23,"ERROR",1,-1)))</f>
        <v>MV40</v>
      </c>
      <c r="G668" s="17" t="str">
        <f>_xlfn.CONCAT(A668," ",B668)</f>
        <v>Adam Kramer</v>
      </c>
    </row>
    <row r="669" spans="1:7" x14ac:dyDescent="0.45">
      <c r="A669" s="152" t="s">
        <v>351</v>
      </c>
      <c r="B669" s="152" t="s">
        <v>876</v>
      </c>
      <c r="C669" s="152" t="s">
        <v>24</v>
      </c>
      <c r="D669" s="147">
        <v>37022</v>
      </c>
      <c r="E669" s="148" t="s">
        <v>9</v>
      </c>
      <c r="F669" s="63" t="str">
        <f>IF(E669="","",_xlfn.CONCAT(E669,_xlfn.XLOOKUP(D669,$J$9:$J$23,$I$9:$I$23,"ERROR",1,-1)))</f>
        <v>MSEN</v>
      </c>
      <c r="G669" s="17" t="str">
        <f>_xlfn.CONCAT(A669," ",B669)</f>
        <v>Jonathan Lamb</v>
      </c>
    </row>
    <row r="670" spans="1:7" x14ac:dyDescent="0.45">
      <c r="A670" s="146" t="s">
        <v>231</v>
      </c>
      <c r="B670" s="146" t="s">
        <v>876</v>
      </c>
      <c r="C670" s="146" t="s">
        <v>24</v>
      </c>
      <c r="D670" s="147">
        <v>33360</v>
      </c>
      <c r="E670" s="148" t="s">
        <v>9</v>
      </c>
      <c r="F670" s="63" t="str">
        <f>IF(E670="","",_xlfn.CONCAT(E670,_xlfn.XLOOKUP(D670,$J$9:$J$23,$I$9:$I$23,"ERROR",1,-1)))</f>
        <v>MSEN</v>
      </c>
      <c r="G670" s="17" t="str">
        <f>_xlfn.CONCAT(A670," ",B670)</f>
        <v>Mark Lamb</v>
      </c>
    </row>
    <row r="671" spans="1:7" x14ac:dyDescent="0.45">
      <c r="A671" s="146" t="s">
        <v>765</v>
      </c>
      <c r="B671" s="146" t="s">
        <v>877</v>
      </c>
      <c r="C671" s="146" t="s">
        <v>24</v>
      </c>
      <c r="D671" s="147">
        <v>34214</v>
      </c>
      <c r="E671" s="148" t="s">
        <v>16</v>
      </c>
      <c r="F671" s="63" t="str">
        <f>IF(E671="","",_xlfn.CONCAT(E671,_xlfn.XLOOKUP(D671,$J$9:$J$23,$I$9:$I$23,"ERROR",1,-1)))</f>
        <v>FSEN</v>
      </c>
      <c r="G671" s="17" t="str">
        <f>_xlfn.CONCAT(A671," ",B671)</f>
        <v>Caroline Lambert</v>
      </c>
    </row>
    <row r="672" spans="1:7" x14ac:dyDescent="0.45">
      <c r="A672" s="146" t="s">
        <v>301</v>
      </c>
      <c r="B672" s="146" t="s">
        <v>877</v>
      </c>
      <c r="C672" s="146" t="s">
        <v>79</v>
      </c>
      <c r="D672" s="147">
        <v>26794</v>
      </c>
      <c r="E672" s="148" t="s">
        <v>9</v>
      </c>
      <c r="F672" s="63" t="str">
        <f>IF(E672="","",_xlfn.CONCAT(E672,_xlfn.XLOOKUP(D672,$J$9:$J$23,$I$9:$I$23,"ERROR",1,-1)))</f>
        <v>MV50</v>
      </c>
      <c r="G672" s="17" t="str">
        <f>_xlfn.CONCAT(A672," ",B672)</f>
        <v>Richard Lambert</v>
      </c>
    </row>
    <row r="673" spans="1:7" x14ac:dyDescent="0.45">
      <c r="A673" s="146" t="s">
        <v>878</v>
      </c>
      <c r="B673" s="146" t="s">
        <v>877</v>
      </c>
      <c r="C673" s="146" t="s">
        <v>79</v>
      </c>
      <c r="D673" s="147">
        <v>25785</v>
      </c>
      <c r="E673" s="148" t="s">
        <v>16</v>
      </c>
      <c r="F673" s="63" t="str">
        <f>IF(E673="","",_xlfn.CONCAT(E673,_xlfn.XLOOKUP(D673,$J$9:$J$23,$I$9:$I$23,"ERROR",1,-1)))</f>
        <v>FV50</v>
      </c>
      <c r="G673" s="17" t="str">
        <f>_xlfn.CONCAT(A673," ",B673)</f>
        <v>Tanya Lambert</v>
      </c>
    </row>
    <row r="674" spans="1:7" x14ac:dyDescent="0.45">
      <c r="A674" s="146" t="s">
        <v>93</v>
      </c>
      <c r="B674" s="146" t="s">
        <v>879</v>
      </c>
      <c r="C674" s="146" t="s">
        <v>28</v>
      </c>
      <c r="D674" s="147">
        <v>33796</v>
      </c>
      <c r="E674" s="148" t="s">
        <v>9</v>
      </c>
      <c r="F674" s="63" t="str">
        <f>IF(E674="","",_xlfn.CONCAT(E674,_xlfn.XLOOKUP(D674,$J$9:$J$23,$I$9:$I$23,"ERROR",1,-1)))</f>
        <v>MSEN</v>
      </c>
      <c r="G674" s="17" t="str">
        <f>_xlfn.CONCAT(A674," ",B674)</f>
        <v>James Lane</v>
      </c>
    </row>
    <row r="675" spans="1:7" x14ac:dyDescent="0.45">
      <c r="A675" s="146" t="s">
        <v>225</v>
      </c>
      <c r="B675" s="146" t="s">
        <v>880</v>
      </c>
      <c r="C675" s="146" t="s">
        <v>881</v>
      </c>
      <c r="D675" s="147">
        <v>30852</v>
      </c>
      <c r="E675" s="148" t="s">
        <v>9</v>
      </c>
      <c r="F675" s="63" t="str">
        <f>IF(E675="","",_xlfn.CONCAT(E675,_xlfn.XLOOKUP(D675,$J$9:$J$23,$I$9:$I$23,"ERROR",1,-1)))</f>
        <v>MV40</v>
      </c>
      <c r="G675" s="17" t="str">
        <f>_xlfn.CONCAT(A675," ",B675)</f>
        <v>Ross Langley</v>
      </c>
    </row>
    <row r="676" spans="1:7" x14ac:dyDescent="0.45">
      <c r="A676" s="146" t="s">
        <v>61</v>
      </c>
      <c r="B676" s="146" t="s">
        <v>882</v>
      </c>
      <c r="C676" s="146" t="s">
        <v>883</v>
      </c>
      <c r="D676" s="147">
        <v>28000</v>
      </c>
      <c r="E676" s="148" t="s">
        <v>9</v>
      </c>
      <c r="F676" s="63" t="str">
        <f>IF(E676="","",_xlfn.CONCAT(E676,_xlfn.XLOOKUP(D676,$J$9:$J$23,$I$9:$I$23,"ERROR",1,-1)))</f>
        <v>MV40</v>
      </c>
      <c r="G676" s="17" t="str">
        <f>_xlfn.CONCAT(A676," ",B676)</f>
        <v>David Langridge</v>
      </c>
    </row>
    <row r="677" spans="1:7" x14ac:dyDescent="0.45">
      <c r="A677" s="146" t="s">
        <v>143</v>
      </c>
      <c r="B677" s="146" t="s">
        <v>884</v>
      </c>
      <c r="C677" s="146" t="s">
        <v>534</v>
      </c>
      <c r="D677" s="147">
        <v>36524</v>
      </c>
      <c r="E677" s="148" t="s">
        <v>9</v>
      </c>
      <c r="F677" s="63" t="str">
        <f>IF(E677="","",_xlfn.CONCAT(E677,_xlfn.XLOOKUP(D677,$J$9:$J$23,$I$9:$I$23,"ERROR",1,-1)))</f>
        <v>MSEN</v>
      </c>
      <c r="G677" s="17" t="str">
        <f>_xlfn.CONCAT(A677," ",B677)</f>
        <v>Chris Larkin</v>
      </c>
    </row>
    <row r="678" spans="1:7" x14ac:dyDescent="0.45">
      <c r="A678" s="146" t="s">
        <v>885</v>
      </c>
      <c r="B678" s="146" t="s">
        <v>886</v>
      </c>
      <c r="C678" s="146" t="s">
        <v>887</v>
      </c>
      <c r="D678" s="147">
        <v>21904</v>
      </c>
      <c r="E678" s="148" t="s">
        <v>16</v>
      </c>
      <c r="F678" s="63" t="str">
        <f>IF(E678="","",_xlfn.CONCAT(E678,_xlfn.XLOOKUP(D678,$J$9:$J$23,$I$9:$I$23,"ERROR",1,-1)))</f>
        <v>FV60</v>
      </c>
      <c r="G678" s="17" t="str">
        <f>_xlfn.CONCAT(A678," ",B678)</f>
        <v>Kathryn Larkin-Bramley</v>
      </c>
    </row>
    <row r="679" spans="1:7" x14ac:dyDescent="0.45">
      <c r="A679" s="146" t="s">
        <v>345</v>
      </c>
      <c r="B679" s="146" t="s">
        <v>888</v>
      </c>
      <c r="C679" s="146" t="s">
        <v>28</v>
      </c>
      <c r="D679" s="147">
        <v>24588</v>
      </c>
      <c r="E679" s="148" t="s">
        <v>9</v>
      </c>
      <c r="F679" s="63" t="str">
        <f>IF(E679="","",_xlfn.CONCAT(E679,_xlfn.XLOOKUP(D679,$J$9:$J$23,$I$9:$I$23,"ERROR",1,-1)))</f>
        <v>MV50</v>
      </c>
      <c r="G679" s="17" t="str">
        <f>_xlfn.CONCAT(A679," ",B679)</f>
        <v>Keith Laverick</v>
      </c>
    </row>
    <row r="680" spans="1:7" x14ac:dyDescent="0.45">
      <c r="A680" s="146" t="s">
        <v>375</v>
      </c>
      <c r="B680" s="146" t="s">
        <v>1440</v>
      </c>
      <c r="C680" s="146" t="s">
        <v>28</v>
      </c>
      <c r="D680" s="150">
        <v>35009</v>
      </c>
      <c r="E680" s="151" t="s">
        <v>16</v>
      </c>
      <c r="F680" s="63" t="str">
        <f>IF(E680="","",_xlfn.CONCAT(E680,_xlfn.XLOOKUP(D680,$J$9:$J$23,$I$9:$I$23,"ERROR",1,-1)))</f>
        <v>FSEN</v>
      </c>
      <c r="G680" s="17" t="str">
        <f>_xlfn.CONCAT(A680," ",B680)</f>
        <v>Abigail Lavis</v>
      </c>
    </row>
    <row r="681" spans="1:7" x14ac:dyDescent="0.45">
      <c r="A681" s="146" t="s">
        <v>564</v>
      </c>
      <c r="B681" s="146" t="s">
        <v>889</v>
      </c>
      <c r="C681" s="146" t="s">
        <v>890</v>
      </c>
      <c r="D681" s="150">
        <v>39269</v>
      </c>
      <c r="E681" s="151" t="s">
        <v>16</v>
      </c>
      <c r="F681" s="63" t="str">
        <f>IF(E681="","",_xlfn.CONCAT(E681,_xlfn.XLOOKUP(D681,$J$9:$J$23,$I$9:$I$23,"ERROR",1,-1)))</f>
        <v>FU19</v>
      </c>
      <c r="G681" s="17" t="str">
        <f>_xlfn.CONCAT(A681," ",B681)</f>
        <v>Amelia Lawrence</v>
      </c>
    </row>
    <row r="682" spans="1:7" x14ac:dyDescent="0.45">
      <c r="A682" s="146" t="s">
        <v>702</v>
      </c>
      <c r="B682" s="146" t="s">
        <v>891</v>
      </c>
      <c r="C682" s="146" t="s">
        <v>15</v>
      </c>
      <c r="D682" s="150">
        <v>32911</v>
      </c>
      <c r="E682" s="148" t="s">
        <v>16</v>
      </c>
      <c r="F682" s="63" t="str">
        <f>IF(E682="","",_xlfn.CONCAT(E682,_xlfn.XLOOKUP(D682,$J$9:$J$23,$I$9:$I$23,"ERROR",1,-1)))</f>
        <v>FSEN</v>
      </c>
      <c r="G682" s="17" t="str">
        <f>_xlfn.CONCAT(A682," ",B682)</f>
        <v>Naomi Le Voi</v>
      </c>
    </row>
    <row r="683" spans="1:7" x14ac:dyDescent="0.45">
      <c r="A683" s="146" t="s">
        <v>859</v>
      </c>
      <c r="B683" s="146" t="s">
        <v>892</v>
      </c>
      <c r="C683" s="146" t="s">
        <v>893</v>
      </c>
      <c r="D683" s="147">
        <v>32965</v>
      </c>
      <c r="E683" s="148" t="s">
        <v>9</v>
      </c>
      <c r="F683" s="63" t="str">
        <f>IF(E683="","",_xlfn.CONCAT(E683,_xlfn.XLOOKUP(D683,$J$9:$J$23,$I$9:$I$23,"ERROR",1,-1)))</f>
        <v>MSEN</v>
      </c>
      <c r="G683" s="17" t="str">
        <f>_xlfn.CONCAT(A683," ",B683)</f>
        <v>Joe Leadley</v>
      </c>
    </row>
    <row r="684" spans="1:7" x14ac:dyDescent="0.45">
      <c r="A684" s="146" t="s">
        <v>659</v>
      </c>
      <c r="B684" s="146" t="s">
        <v>894</v>
      </c>
      <c r="C684" s="146" t="s">
        <v>12</v>
      </c>
      <c r="D684" s="147">
        <v>32403</v>
      </c>
      <c r="E684" s="148" t="s">
        <v>9</v>
      </c>
      <c r="F684" s="63" t="str">
        <f>IF(E684="","",_xlfn.CONCAT(E684,_xlfn.XLOOKUP(D684,$J$9:$J$23,$I$9:$I$23,"ERROR",1,-1)))</f>
        <v>MSEN</v>
      </c>
      <c r="G684" s="17" t="str">
        <f>_xlfn.CONCAT(A684," ",B684)</f>
        <v>Sean Leckey</v>
      </c>
    </row>
    <row r="685" spans="1:7" x14ac:dyDescent="0.45">
      <c r="A685" s="146" t="s">
        <v>895</v>
      </c>
      <c r="B685" s="146" t="s">
        <v>896</v>
      </c>
      <c r="C685" s="146" t="s">
        <v>24</v>
      </c>
      <c r="D685" s="147">
        <v>32612</v>
      </c>
      <c r="E685" s="148" t="s">
        <v>16</v>
      </c>
      <c r="F685" s="63" t="str">
        <f>IF(E685="","",_xlfn.CONCAT(E685,_xlfn.XLOOKUP(D685,$J$9:$J$23,$I$9:$I$23,"ERROR",1,-1)))</f>
        <v>FSEN</v>
      </c>
      <c r="G685" s="17" t="str">
        <f>_xlfn.CONCAT(A685," ",B685)</f>
        <v>Danielle Ledbury</v>
      </c>
    </row>
    <row r="686" spans="1:7" x14ac:dyDescent="0.45">
      <c r="A686" s="146" t="s">
        <v>383</v>
      </c>
      <c r="B686" s="146" t="s">
        <v>830</v>
      </c>
      <c r="C686" s="146" t="s">
        <v>43</v>
      </c>
      <c r="D686" s="150">
        <v>31082</v>
      </c>
      <c r="E686" s="148" t="s">
        <v>9</v>
      </c>
      <c r="F686" s="63" t="str">
        <f>IF(E686="","",_xlfn.CONCAT(E686,_xlfn.XLOOKUP(D686,$J$9:$J$23,$I$9:$I$23,"ERROR",1,-1)))</f>
        <v>MV40</v>
      </c>
      <c r="G686" s="17" t="str">
        <f>_xlfn.CONCAT(A686," ",B686)</f>
        <v>Graham Lewis</v>
      </c>
    </row>
    <row r="687" spans="1:7" x14ac:dyDescent="0.45">
      <c r="A687" s="149" t="s">
        <v>77</v>
      </c>
      <c r="B687" s="149" t="s">
        <v>830</v>
      </c>
      <c r="C687" s="149" t="s">
        <v>8</v>
      </c>
      <c r="D687" s="150">
        <v>18269</v>
      </c>
      <c r="E687" s="151" t="s">
        <v>9</v>
      </c>
      <c r="F687" s="63" t="str">
        <f>IF(E687="","",_xlfn.CONCAT(E687,_xlfn.XLOOKUP(D687,$J$9:$J$23,$I$9:$I$23,"ERROR",1,-1)))</f>
        <v>MV70</v>
      </c>
      <c r="G687" s="17" t="str">
        <f>_xlfn.CONCAT(A687," ",B687)</f>
        <v>John Lewis</v>
      </c>
    </row>
    <row r="688" spans="1:7" x14ac:dyDescent="0.45">
      <c r="A688" s="146" t="s">
        <v>816</v>
      </c>
      <c r="B688" s="146" t="s">
        <v>897</v>
      </c>
      <c r="C688" s="146" t="s">
        <v>12</v>
      </c>
      <c r="D688" s="147">
        <v>26503</v>
      </c>
      <c r="E688" s="148" t="s">
        <v>9</v>
      </c>
      <c r="F688" s="63" t="str">
        <f>IF(E688="","",_xlfn.CONCAT(E688,_xlfn.XLOOKUP(D688,$J$9:$J$23,$I$9:$I$23,"ERROR",1,-1)))</f>
        <v>MV50</v>
      </c>
      <c r="G688" s="17" t="str">
        <f>_xlfn.CONCAT(A688," ",B688)</f>
        <v>Nick Lewthwaite</v>
      </c>
    </row>
    <row r="689" spans="1:7" x14ac:dyDescent="0.45">
      <c r="A689" s="149" t="s">
        <v>898</v>
      </c>
      <c r="B689" s="149" t="s">
        <v>899</v>
      </c>
      <c r="C689" s="149" t="s">
        <v>79</v>
      </c>
      <c r="D689" s="150">
        <v>21068</v>
      </c>
      <c r="E689" s="151" t="s">
        <v>16</v>
      </c>
      <c r="F689" s="63" t="str">
        <f>IF(E689="","",_xlfn.CONCAT(E689,_xlfn.XLOOKUP(D689,$J$9:$J$23,$I$9:$I$23,"ERROR",1,-1)))</f>
        <v>FV60</v>
      </c>
      <c r="G689" s="17" t="str">
        <f>_xlfn.CONCAT(A689," ",B689)</f>
        <v>Jill Libby</v>
      </c>
    </row>
    <row r="690" spans="1:7" x14ac:dyDescent="0.45">
      <c r="A690" s="149" t="s">
        <v>470</v>
      </c>
      <c r="B690" s="149" t="s">
        <v>899</v>
      </c>
      <c r="C690" s="149" t="s">
        <v>79</v>
      </c>
      <c r="D690" s="150">
        <v>21991</v>
      </c>
      <c r="E690" s="151" t="s">
        <v>9</v>
      </c>
      <c r="F690" s="63" t="str">
        <f>IF(E690="","",_xlfn.CONCAT(E690,_xlfn.XLOOKUP(D690,$J$9:$J$23,$I$9:$I$23,"ERROR",1,-1)))</f>
        <v>MV60</v>
      </c>
      <c r="G690" s="17" t="str">
        <f>_xlfn.CONCAT(A690," ",B690)</f>
        <v>Stephen Libby</v>
      </c>
    </row>
    <row r="691" spans="1:7" x14ac:dyDescent="0.45">
      <c r="A691" s="146" t="s">
        <v>900</v>
      </c>
      <c r="B691" s="146" t="s">
        <v>901</v>
      </c>
      <c r="C691" s="146" t="s">
        <v>79</v>
      </c>
      <c r="D691" s="147">
        <v>18134</v>
      </c>
      <c r="E691" s="148" t="s">
        <v>9</v>
      </c>
      <c r="F691" s="63" t="str">
        <f>IF(E691="","",_xlfn.CONCAT(E691,_xlfn.XLOOKUP(D691,$J$9:$J$23,$I$9:$I$23,"ERROR",1,-1)))</f>
        <v>MV70</v>
      </c>
      <c r="G691" s="17" t="str">
        <f>_xlfn.CONCAT(A691," ",B691)</f>
        <v>Ralph Liddell</v>
      </c>
    </row>
    <row r="692" spans="1:7" x14ac:dyDescent="0.45">
      <c r="A692" s="149" t="s">
        <v>206</v>
      </c>
      <c r="B692" s="149" t="s">
        <v>902</v>
      </c>
      <c r="C692" s="149" t="s">
        <v>91</v>
      </c>
      <c r="D692" s="150">
        <v>32688</v>
      </c>
      <c r="E692" s="151" t="s">
        <v>16</v>
      </c>
      <c r="F692" s="63" t="str">
        <f>IF(E692="","",_xlfn.CONCAT(E692,_xlfn.XLOOKUP(D692,$J$9:$J$23,$I$9:$I$23,"ERROR",1,-1)))</f>
        <v>FSEN</v>
      </c>
      <c r="G692" s="17" t="str">
        <f>_xlfn.CONCAT(A692," ",B692)</f>
        <v>Sophie Likeman</v>
      </c>
    </row>
    <row r="693" spans="1:7" x14ac:dyDescent="0.45">
      <c r="A693" s="146" t="s">
        <v>231</v>
      </c>
      <c r="B693" s="146" t="s">
        <v>902</v>
      </c>
      <c r="C693" s="158" t="s">
        <v>91</v>
      </c>
      <c r="D693" s="147">
        <v>28921</v>
      </c>
      <c r="E693" s="148" t="s">
        <v>9</v>
      </c>
      <c r="F693" s="63" t="str">
        <f>IF(E693="","",_xlfn.CONCAT(E693,_xlfn.XLOOKUP(D693,$J$9:$J$23,$I$9:$I$23,"ERROR",1,-1)))</f>
        <v>MV40</v>
      </c>
      <c r="G693" s="17" t="str">
        <f>_xlfn.CONCAT(A693," ",B693)</f>
        <v>Mark Likeman</v>
      </c>
    </row>
    <row r="694" spans="1:7" x14ac:dyDescent="0.45">
      <c r="A694" s="146" t="s">
        <v>143</v>
      </c>
      <c r="B694" s="146" t="s">
        <v>903</v>
      </c>
      <c r="C694" s="146" t="s">
        <v>112</v>
      </c>
      <c r="D694" s="147">
        <v>29217</v>
      </c>
      <c r="E694" s="148" t="s">
        <v>9</v>
      </c>
      <c r="F694" s="63" t="str">
        <f>IF(E694="","",_xlfn.CONCAT(E694,_xlfn.XLOOKUP(D694,$J$9:$J$23,$I$9:$I$23,"ERROR",1,-1)))</f>
        <v>MV40</v>
      </c>
      <c r="G694" s="17" t="str">
        <f>_xlfn.CONCAT(A694," ",B694)</f>
        <v>Chris Lister</v>
      </c>
    </row>
    <row r="695" spans="1:7" x14ac:dyDescent="0.45">
      <c r="A695" s="149" t="s">
        <v>904</v>
      </c>
      <c r="B695" s="149" t="s">
        <v>905</v>
      </c>
      <c r="D695" s="150">
        <v>43589</v>
      </c>
      <c r="E695" s="151" t="s">
        <v>16</v>
      </c>
      <c r="F695" s="63" t="str">
        <f>IF(E695="","",_xlfn.CONCAT(E695,_xlfn.XLOOKUP(D695,$J$9:$J$23,$I$9:$I$23,"ERROR",1,-1)))</f>
        <v>FU7</v>
      </c>
      <c r="G695" s="17" t="str">
        <f>_xlfn.CONCAT(A695," ",B695)</f>
        <v>Rhona Livesey</v>
      </c>
    </row>
    <row r="696" spans="1:7" x14ac:dyDescent="0.45">
      <c r="A696" s="146" t="s">
        <v>96</v>
      </c>
      <c r="B696" s="146" t="s">
        <v>905</v>
      </c>
      <c r="C696" s="146" t="s">
        <v>28</v>
      </c>
      <c r="D696" s="150">
        <v>32685</v>
      </c>
      <c r="E696" s="148" t="s">
        <v>9</v>
      </c>
      <c r="F696" s="63" t="str">
        <f>IF(E696="","",_xlfn.CONCAT(E696,_xlfn.XLOOKUP(D696,$J$9:$J$23,$I$9:$I$23,"ERROR",1,-1)))</f>
        <v>MSEN</v>
      </c>
      <c r="G696" s="17" t="str">
        <f>_xlfn.CONCAT(A696," ",B696)</f>
        <v>Paul Livesey</v>
      </c>
    </row>
    <row r="697" spans="1:7" x14ac:dyDescent="0.45">
      <c r="A697" s="146" t="s">
        <v>906</v>
      </c>
      <c r="B697" s="146" t="s">
        <v>905</v>
      </c>
      <c r="C697" s="146" t="s">
        <v>24</v>
      </c>
      <c r="D697" s="147">
        <v>32544</v>
      </c>
      <c r="E697" s="148" t="s">
        <v>16</v>
      </c>
      <c r="F697" s="63" t="str">
        <f>IF(E697="","",_xlfn.CONCAT(E697,_xlfn.XLOOKUP(D697,$J$9:$J$23,$I$9:$I$23,"ERROR",1,-1)))</f>
        <v>FSEN</v>
      </c>
      <c r="G697" s="17" t="str">
        <f>_xlfn.CONCAT(A697," ",B697)</f>
        <v>Esther Livesey</v>
      </c>
    </row>
    <row r="698" spans="1:7" x14ac:dyDescent="0.45">
      <c r="A698" s="146" t="s">
        <v>196</v>
      </c>
      <c r="B698" s="146" t="s">
        <v>907</v>
      </c>
      <c r="C698" s="146" t="s">
        <v>28</v>
      </c>
      <c r="D698" s="147">
        <v>36834</v>
      </c>
      <c r="E698" s="148" t="s">
        <v>9</v>
      </c>
      <c r="F698" s="63" t="str">
        <f>IF(E698="","",_xlfn.CONCAT(E698,_xlfn.XLOOKUP(D698,$J$9:$J$23,$I$9:$I$23,"ERROR",1,-1)))</f>
        <v>MSEN</v>
      </c>
      <c r="G698" s="17" t="str">
        <f>_xlfn.CONCAT(A698," ",B698)</f>
        <v>Tom Loader</v>
      </c>
    </row>
    <row r="699" spans="1:7" x14ac:dyDescent="0.45">
      <c r="A699" s="146" t="s">
        <v>345</v>
      </c>
      <c r="B699" s="146" t="s">
        <v>908</v>
      </c>
      <c r="C699" s="146" t="s">
        <v>24</v>
      </c>
      <c r="D699" s="147">
        <v>20391</v>
      </c>
      <c r="E699" s="148" t="s">
        <v>9</v>
      </c>
      <c r="F699" s="63" t="str">
        <f>IF(E699="","",_xlfn.CONCAT(E699,_xlfn.XLOOKUP(D699,$J$9:$J$23,$I$9:$I$23,"ERROR",1,-1)))</f>
        <v>MV60</v>
      </c>
      <c r="G699" s="17" t="str">
        <f>_xlfn.CONCAT(A699," ",B699)</f>
        <v>Keith Loan</v>
      </c>
    </row>
    <row r="700" spans="1:7" x14ac:dyDescent="0.45">
      <c r="A700" s="146" t="s">
        <v>334</v>
      </c>
      <c r="B700" s="146" t="s">
        <v>909</v>
      </c>
      <c r="C700" s="146" t="s">
        <v>48</v>
      </c>
      <c r="D700" s="150">
        <v>43083</v>
      </c>
      <c r="E700" s="151" t="s">
        <v>9</v>
      </c>
      <c r="F700" s="63" t="str">
        <f>IF(E700="","",_xlfn.CONCAT(E700,_xlfn.XLOOKUP(D700,$J$9:$J$23,$I$9:$I$23,"ERROR",1,-1)))</f>
        <v>MU9</v>
      </c>
      <c r="G700" s="17" t="str">
        <f>_xlfn.CONCAT(A700," ",B700)</f>
        <v>Dylan Lorente-Cronin</v>
      </c>
    </row>
    <row r="701" spans="1:7" x14ac:dyDescent="0.45">
      <c r="A701" s="146" t="s">
        <v>151</v>
      </c>
      <c r="B701" s="146" t="s">
        <v>909</v>
      </c>
      <c r="C701" s="146" t="s">
        <v>48</v>
      </c>
      <c r="D701" s="150">
        <v>41078</v>
      </c>
      <c r="E701" s="151" t="s">
        <v>9</v>
      </c>
      <c r="F701" s="63" t="str">
        <f>IF(E701="","",_xlfn.CONCAT(E701,_xlfn.XLOOKUP(D701,$J$9:$J$23,$I$9:$I$23,"ERROR",1,-1)))</f>
        <v>MU15</v>
      </c>
      <c r="G701" s="17" t="str">
        <f>_xlfn.CONCAT(A701," ",B701)</f>
        <v>Oscar Lorente-Cronin</v>
      </c>
    </row>
    <row r="702" spans="1:7" x14ac:dyDescent="0.45">
      <c r="A702" s="146" t="s">
        <v>478</v>
      </c>
      <c r="B702" s="146" t="s">
        <v>910</v>
      </c>
      <c r="C702" s="146" t="s">
        <v>79</v>
      </c>
      <c r="D702" s="147">
        <v>28548</v>
      </c>
      <c r="E702" s="148" t="s">
        <v>9</v>
      </c>
      <c r="F702" s="63" t="str">
        <f>IF(E702="","",_xlfn.CONCAT(E702,_xlfn.XLOOKUP(D702,$J$9:$J$23,$I$9:$I$23,"ERROR",1,-1)))</f>
        <v>MV40</v>
      </c>
      <c r="G702" s="17" t="str">
        <f>_xlfn.CONCAT(A702," ",B702)</f>
        <v>Charlie Lowther</v>
      </c>
    </row>
    <row r="703" spans="1:7" x14ac:dyDescent="0.45">
      <c r="A703" s="146" t="s">
        <v>162</v>
      </c>
      <c r="B703" s="146" t="s">
        <v>911</v>
      </c>
      <c r="C703" s="146" t="s">
        <v>20</v>
      </c>
      <c r="D703" s="147">
        <v>33640</v>
      </c>
      <c r="E703" s="148" t="s">
        <v>16</v>
      </c>
      <c r="F703" s="63" t="str">
        <f>IF(E703="","",_xlfn.CONCAT(E703,_xlfn.XLOOKUP(D703,$J$9:$J$23,$I$9:$I$23,"ERROR",1,-1)))</f>
        <v>FSEN</v>
      </c>
      <c r="G703" s="17" t="str">
        <f>_xlfn.CONCAT(A703," ",B703)</f>
        <v>Chloe Lumsdon</v>
      </c>
    </row>
    <row r="704" spans="1:7" x14ac:dyDescent="0.45">
      <c r="A704" s="155" t="s">
        <v>237</v>
      </c>
      <c r="B704" s="155" t="s">
        <v>912</v>
      </c>
      <c r="C704" s="155" t="s">
        <v>79</v>
      </c>
      <c r="D704" s="156">
        <v>28956</v>
      </c>
      <c r="E704" s="157" t="s">
        <v>9</v>
      </c>
      <c r="F704" s="63" t="str">
        <f>IF(E704="","",_xlfn.CONCAT(E704,_xlfn.XLOOKUP(D704,$J$9:$J$23,$I$9:$I$23,"ERROR",1,-1)))</f>
        <v>MV40</v>
      </c>
      <c r="G704" s="17" t="str">
        <f>_xlfn.CONCAT(A704," ",B704)</f>
        <v>Dave Lund</v>
      </c>
    </row>
    <row r="705" spans="1:7" x14ac:dyDescent="0.45">
      <c r="A705" s="149" t="s">
        <v>61</v>
      </c>
      <c r="B705" s="149" t="s">
        <v>912</v>
      </c>
      <c r="C705" s="149" t="s">
        <v>79</v>
      </c>
      <c r="D705" s="150">
        <v>28956</v>
      </c>
      <c r="E705" s="151" t="s">
        <v>9</v>
      </c>
      <c r="F705" s="63" t="str">
        <f>IF(E705="","",_xlfn.CONCAT(E705,_xlfn.XLOOKUP(D705,$J$9:$J$23,$I$9:$I$23,"ERROR",1,-1)))</f>
        <v>MV40</v>
      </c>
      <c r="G705" s="17" t="str">
        <f>_xlfn.CONCAT(A705," ",B705)</f>
        <v>David Lund</v>
      </c>
    </row>
    <row r="706" spans="1:7" x14ac:dyDescent="0.45">
      <c r="A706" s="149" t="s">
        <v>913</v>
      </c>
      <c r="B706" s="149" t="s">
        <v>914</v>
      </c>
      <c r="C706" s="149" t="s">
        <v>230</v>
      </c>
      <c r="D706" s="150">
        <v>33414</v>
      </c>
      <c r="E706" s="151" t="s">
        <v>16</v>
      </c>
      <c r="F706" s="63" t="str">
        <f>IF(E706="","",_xlfn.CONCAT(E706,_xlfn.XLOOKUP(D706,$J$9:$J$23,$I$9:$I$23,"ERROR",1,-1)))</f>
        <v>FSEN</v>
      </c>
      <c r="G706" s="17" t="str">
        <f>_xlfn.CONCAT(A706," ",B706)</f>
        <v>Adele Lyall</v>
      </c>
    </row>
    <row r="707" spans="1:7" x14ac:dyDescent="0.45">
      <c r="A707" s="146" t="s">
        <v>759</v>
      </c>
      <c r="B707" s="146" t="s">
        <v>915</v>
      </c>
      <c r="C707" s="146" t="s">
        <v>916</v>
      </c>
      <c r="D707" s="147">
        <v>26779</v>
      </c>
      <c r="E707" s="148" t="s">
        <v>9</v>
      </c>
      <c r="F707" s="63" t="str">
        <f>IF(E707="","",_xlfn.CONCAT(E707,_xlfn.XLOOKUP(D707,$J$9:$J$23,$I$9:$I$23,"ERROR",1,-1)))</f>
        <v>MV50</v>
      </c>
      <c r="G707" s="17" t="str">
        <f>_xlfn.CONCAT(A707," ",B707)</f>
        <v>Kieran Lynch</v>
      </c>
    </row>
    <row r="708" spans="1:7" x14ac:dyDescent="0.45">
      <c r="A708" s="152" t="s">
        <v>351</v>
      </c>
      <c r="B708" s="152" t="s">
        <v>917</v>
      </c>
      <c r="C708" s="152" t="s">
        <v>28</v>
      </c>
      <c r="D708" s="147">
        <v>30385</v>
      </c>
      <c r="E708" s="148" t="s">
        <v>9</v>
      </c>
      <c r="F708" s="63" t="str">
        <f>IF(E708="","",_xlfn.CONCAT(E708,_xlfn.XLOOKUP(D708,$J$9:$J$23,$I$9:$I$23,"ERROR",1,-1)))</f>
        <v>MV40</v>
      </c>
      <c r="G708" s="17" t="str">
        <f>_xlfn.CONCAT(A708," ",B708)</f>
        <v>Jonathan Lyon</v>
      </c>
    </row>
    <row r="709" spans="1:7" x14ac:dyDescent="0.45">
      <c r="A709" s="146" t="s">
        <v>918</v>
      </c>
      <c r="B709" s="146" t="s">
        <v>917</v>
      </c>
      <c r="C709" s="146" t="s">
        <v>28</v>
      </c>
      <c r="D709" s="147">
        <v>30385</v>
      </c>
      <c r="E709" s="148" t="s">
        <v>9</v>
      </c>
      <c r="F709" s="63" t="str">
        <f>IF(E709="","",_xlfn.CONCAT(E709,_xlfn.XLOOKUP(D709,$J$9:$J$23,$I$9:$I$23,"ERROR",1,-1)))</f>
        <v>MV40</v>
      </c>
      <c r="G709" s="17" t="str">
        <f>_xlfn.CONCAT(A709," ",B709)</f>
        <v>Johnathan Lyon</v>
      </c>
    </row>
    <row r="710" spans="1:7" x14ac:dyDescent="0.45">
      <c r="A710" s="146" t="s">
        <v>919</v>
      </c>
      <c r="B710" s="146" t="s">
        <v>920</v>
      </c>
      <c r="C710" s="146" t="s">
        <v>304</v>
      </c>
      <c r="D710" s="147">
        <v>25088</v>
      </c>
      <c r="E710" s="148" t="s">
        <v>16</v>
      </c>
      <c r="F710" s="63" t="str">
        <f>IF(E710="","",_xlfn.CONCAT(E710,_xlfn.XLOOKUP(D710,$J$9:$J$23,$I$9:$I$23,"ERROR",1,-1)))</f>
        <v>FV50</v>
      </c>
      <c r="G710" s="17" t="str">
        <f>_xlfn.CONCAT(A710," ",B710)</f>
        <v>Karin Lyones</v>
      </c>
    </row>
    <row r="711" spans="1:7" x14ac:dyDescent="0.45">
      <c r="A711" s="146" t="s">
        <v>93</v>
      </c>
      <c r="B711" s="146" t="s">
        <v>921</v>
      </c>
      <c r="C711" s="146" t="s">
        <v>257</v>
      </c>
      <c r="D711" s="147">
        <v>25715</v>
      </c>
      <c r="E711" s="148" t="s">
        <v>9</v>
      </c>
      <c r="F711" s="63" t="str">
        <f>IF(E711="","",_xlfn.CONCAT(E711,_xlfn.XLOOKUP(D711,$J$9:$J$23,$I$9:$I$23,"ERROR",1,-1)))</f>
        <v>MV50</v>
      </c>
      <c r="G711" s="17" t="str">
        <f>_xlfn.CONCAT(A711," ",B711)</f>
        <v>James Macdonald</v>
      </c>
    </row>
    <row r="712" spans="1:7" x14ac:dyDescent="0.45">
      <c r="A712" s="146" t="s">
        <v>641</v>
      </c>
      <c r="B712" s="146" t="s">
        <v>921</v>
      </c>
      <c r="C712" s="146" t="s">
        <v>922</v>
      </c>
      <c r="D712" s="147">
        <v>24086</v>
      </c>
      <c r="E712" s="148" t="s">
        <v>9</v>
      </c>
      <c r="F712" s="63" t="str">
        <f>IF(E712="","",_xlfn.CONCAT(E712,_xlfn.XLOOKUP(D712,$J$9:$J$23,$I$9:$I$23,"ERROR",1,-1)))</f>
        <v>MV50</v>
      </c>
      <c r="G712" s="17" t="str">
        <f>_xlfn.CONCAT(A712," ",B712)</f>
        <v>Stewart Macdonald</v>
      </c>
    </row>
    <row r="713" spans="1:7" x14ac:dyDescent="0.45">
      <c r="A713" s="146" t="s">
        <v>923</v>
      </c>
      <c r="B713" s="146" t="s">
        <v>924</v>
      </c>
      <c r="C713" s="146" t="s">
        <v>37</v>
      </c>
      <c r="D713" s="147">
        <v>34105</v>
      </c>
      <c r="E713" s="148" t="s">
        <v>16</v>
      </c>
      <c r="F713" s="63" t="str">
        <f>IF(E713="","",_xlfn.CONCAT(E713,_xlfn.XLOOKUP(D713,$J$9:$J$23,$I$9:$I$23,"ERROR",1,-1)))</f>
        <v>FSEN</v>
      </c>
      <c r="G713" s="17" t="str">
        <f>_xlfn.CONCAT(A713," ",B713)</f>
        <v>Kerry MacInnes</v>
      </c>
    </row>
    <row r="714" spans="1:7" x14ac:dyDescent="0.45">
      <c r="A714" s="146" t="s">
        <v>925</v>
      </c>
      <c r="B714" s="146" t="s">
        <v>924</v>
      </c>
      <c r="C714" s="146" t="s">
        <v>37</v>
      </c>
      <c r="D714" s="147">
        <v>33609</v>
      </c>
      <c r="E714" s="148" t="s">
        <v>9</v>
      </c>
      <c r="F714" s="63" t="str">
        <f>IF(E714="","",_xlfn.CONCAT(E714,_xlfn.XLOOKUP(D714,$J$9:$J$23,$I$9:$I$23,"ERROR",1,-1)))</f>
        <v>MSEN</v>
      </c>
      <c r="G714" s="17" t="str">
        <f>_xlfn.CONCAT(A714," ",B714)</f>
        <v>Alasdair MacInnes</v>
      </c>
    </row>
    <row r="715" spans="1:7" x14ac:dyDescent="0.45">
      <c r="A715" s="146" t="s">
        <v>926</v>
      </c>
      <c r="B715" s="146" t="s">
        <v>927</v>
      </c>
      <c r="C715" s="146" t="s">
        <v>28</v>
      </c>
      <c r="D715" s="147">
        <v>22543</v>
      </c>
      <c r="E715" s="148" t="s">
        <v>9</v>
      </c>
      <c r="F715" s="63" t="str">
        <f>IF(E715="","",_xlfn.CONCAT(E715,_xlfn.XLOOKUP(D715,$J$9:$J$23,$I$9:$I$23,"ERROR",1,-1)))</f>
        <v>MV60</v>
      </c>
      <c r="G715" s="17" t="str">
        <f>_xlfn.CONCAT(A715," ",B715)</f>
        <v>Kevin Mackay</v>
      </c>
    </row>
    <row r="716" spans="1:7" x14ac:dyDescent="0.45">
      <c r="A716" s="146" t="s">
        <v>470</v>
      </c>
      <c r="B716" s="146" t="s">
        <v>928</v>
      </c>
      <c r="C716" s="146" t="s">
        <v>230</v>
      </c>
      <c r="D716" s="147">
        <v>27940</v>
      </c>
      <c r="E716" s="148" t="s">
        <v>9</v>
      </c>
      <c r="F716" s="63" t="str">
        <f>IF(E716="","",_xlfn.CONCAT(E716,_xlfn.XLOOKUP(D716,$J$9:$J$23,$I$9:$I$23,"ERROR",1,-1)))</f>
        <v>MV40</v>
      </c>
      <c r="G716" s="17" t="str">
        <f>_xlfn.CONCAT(A716," ",B716)</f>
        <v>Stephen Mackie</v>
      </c>
    </row>
    <row r="717" spans="1:7" x14ac:dyDescent="0.45">
      <c r="A717" s="149" t="s">
        <v>929</v>
      </c>
      <c r="B717" s="149" t="s">
        <v>930</v>
      </c>
      <c r="C717" s="149" t="s">
        <v>24</v>
      </c>
      <c r="D717" s="150">
        <v>17983</v>
      </c>
      <c r="E717" s="151" t="s">
        <v>16</v>
      </c>
      <c r="F717" s="63" t="str">
        <f>IF(E717="","",_xlfn.CONCAT(E717,_xlfn.XLOOKUP(D717,$J$9:$J$23,$I$9:$I$23,"ERROR",1,-1)))</f>
        <v>FV70</v>
      </c>
      <c r="G717" s="17" t="str">
        <f>_xlfn.CONCAT(A717," ",B717)</f>
        <v>Lesley Malarkey</v>
      </c>
    </row>
    <row r="718" spans="1:7" x14ac:dyDescent="0.45">
      <c r="A718" s="146" t="s">
        <v>336</v>
      </c>
      <c r="B718" s="146" t="s">
        <v>931</v>
      </c>
      <c r="C718" s="146" t="s">
        <v>534</v>
      </c>
      <c r="D718" s="147">
        <v>29983</v>
      </c>
      <c r="E718" s="148" t="s">
        <v>9</v>
      </c>
      <c r="F718" s="63" t="str">
        <f>IF(E718="","",_xlfn.CONCAT(E718,_xlfn.XLOOKUP(D718,$J$9:$J$23,$I$9:$I$23,"ERROR",1,-1)))</f>
        <v>MV40</v>
      </c>
      <c r="G718" s="17" t="str">
        <f>_xlfn.CONCAT(A718," ",B718)</f>
        <v>Adam Malloy</v>
      </c>
    </row>
    <row r="719" spans="1:7" x14ac:dyDescent="0.45">
      <c r="A719" s="163" t="s">
        <v>1499</v>
      </c>
      <c r="B719" s="163" t="s">
        <v>931</v>
      </c>
      <c r="C719" s="163" t="s">
        <v>28</v>
      </c>
      <c r="D719" s="150">
        <v>35465</v>
      </c>
      <c r="E719" s="151" t="s">
        <v>9</v>
      </c>
      <c r="F719" s="63" t="str">
        <f>IF(E719="","",_xlfn.CONCAT(E719,_xlfn.XLOOKUP(D719,$J$9:$J$23,$I$9:$I$23,"ERROR",1,-1)))</f>
        <v>MSEN</v>
      </c>
      <c r="G719" s="17" t="str">
        <f>_xlfn.CONCAT(A719," ",B719)</f>
        <v>Elliott Malloy</v>
      </c>
    </row>
    <row r="720" spans="1:7" x14ac:dyDescent="0.45">
      <c r="A720" s="146" t="s">
        <v>96</v>
      </c>
      <c r="B720" s="146" t="s">
        <v>932</v>
      </c>
      <c r="C720" s="146" t="s">
        <v>119</v>
      </c>
      <c r="D720" s="147">
        <v>27354</v>
      </c>
      <c r="E720" s="148" t="s">
        <v>9</v>
      </c>
      <c r="F720" s="63" t="str">
        <f>IF(E720="","",_xlfn.CONCAT(E720,_xlfn.XLOOKUP(D720,$J$9:$J$23,$I$9:$I$23,"ERROR",1,-1)))</f>
        <v>MV50</v>
      </c>
      <c r="G720" s="17" t="str">
        <f>_xlfn.CONCAT(A720," ",B720)</f>
        <v>Paul Managh</v>
      </c>
    </row>
    <row r="721" spans="1:7" x14ac:dyDescent="0.45">
      <c r="A721" s="146" t="s">
        <v>336</v>
      </c>
      <c r="B721" s="146" t="s">
        <v>933</v>
      </c>
      <c r="C721" s="146" t="s">
        <v>28</v>
      </c>
      <c r="D721" s="147">
        <v>29720</v>
      </c>
      <c r="E721" s="148" t="s">
        <v>9</v>
      </c>
      <c r="F721" s="63" t="str">
        <f>IF(E721="","",_xlfn.CONCAT(E721,_xlfn.XLOOKUP(D721,$J$9:$J$23,$I$9:$I$23,"ERROR",1,-1)))</f>
        <v>MV40</v>
      </c>
      <c r="G721" s="17" t="str">
        <f>_xlfn.CONCAT(A721," ",B721)</f>
        <v>Adam Marcinowicz</v>
      </c>
    </row>
    <row r="722" spans="1:7" x14ac:dyDescent="0.45">
      <c r="A722" s="149" t="s">
        <v>934</v>
      </c>
      <c r="B722" s="149" t="s">
        <v>935</v>
      </c>
      <c r="D722" s="150">
        <v>43306</v>
      </c>
      <c r="E722" s="151" t="s">
        <v>16</v>
      </c>
      <c r="F722" s="63" t="str">
        <f>IF(E722="","",_xlfn.CONCAT(E722,_xlfn.XLOOKUP(D722,$J$9:$J$23,$I$9:$I$23,"ERROR",1,-1)))</f>
        <v>FU9</v>
      </c>
      <c r="G722" s="17" t="str">
        <f>_xlfn.CONCAT(A722," ",B722)</f>
        <v>Cleo Marr</v>
      </c>
    </row>
    <row r="723" spans="1:7" x14ac:dyDescent="0.45">
      <c r="A723" s="149" t="s">
        <v>936</v>
      </c>
      <c r="B723" s="149" t="s">
        <v>935</v>
      </c>
      <c r="D723" s="150">
        <v>42179</v>
      </c>
      <c r="E723" s="151" t="s">
        <v>16</v>
      </c>
      <c r="F723" s="63" t="str">
        <f>IF(E723="","",_xlfn.CONCAT(E723,_xlfn.XLOOKUP(D723,$J$9:$J$23,$I$9:$I$23,"ERROR",1,-1)))</f>
        <v>FU11</v>
      </c>
      <c r="G723" s="17" t="str">
        <f>_xlfn.CONCAT(A723," ",B723)</f>
        <v>Violet Marr</v>
      </c>
    </row>
    <row r="724" spans="1:7" x14ac:dyDescent="0.45">
      <c r="A724" s="149" t="s">
        <v>26</v>
      </c>
      <c r="B724" s="149" t="s">
        <v>935</v>
      </c>
      <c r="C724" s="149" t="s">
        <v>217</v>
      </c>
      <c r="D724" s="150">
        <v>30656</v>
      </c>
      <c r="E724" s="151" t="s">
        <v>9</v>
      </c>
      <c r="F724" s="63" t="str">
        <f>IF(E724="","",_xlfn.CONCAT(E724,_xlfn.XLOOKUP(D724,$J$9:$J$23,$I$9:$I$23,"ERROR",1,-1)))</f>
        <v>MV40</v>
      </c>
      <c r="G724" s="17" t="str">
        <f>_xlfn.CONCAT(A724," ",B724)</f>
        <v>Neil Marr</v>
      </c>
    </row>
    <row r="725" spans="1:7" x14ac:dyDescent="0.45">
      <c r="A725" s="149" t="s">
        <v>937</v>
      </c>
      <c r="B725" s="149" t="s">
        <v>935</v>
      </c>
      <c r="C725" s="149" t="s">
        <v>28</v>
      </c>
      <c r="D725" s="150">
        <v>29597</v>
      </c>
      <c r="E725" s="151" t="s">
        <v>16</v>
      </c>
      <c r="F725" s="63" t="str">
        <f>IF(E725="","",_xlfn.CONCAT(E725,_xlfn.XLOOKUP(D725,$J$9:$J$23,$I$9:$I$23,"ERROR",1,-1)))</f>
        <v>FV40</v>
      </c>
      <c r="G725" s="17" t="str">
        <f>_xlfn.CONCAT(A725," ",B725)</f>
        <v>Bridie Marr</v>
      </c>
    </row>
    <row r="726" spans="1:7" x14ac:dyDescent="0.45">
      <c r="A726" s="146" t="s">
        <v>583</v>
      </c>
      <c r="B726" s="146" t="s">
        <v>938</v>
      </c>
      <c r="C726" s="146" t="s">
        <v>24</v>
      </c>
      <c r="D726" s="147">
        <v>34621</v>
      </c>
      <c r="E726" s="148" t="s">
        <v>16</v>
      </c>
      <c r="F726" s="63" t="str">
        <f>IF(E726="","",_xlfn.CONCAT(E726,_xlfn.XLOOKUP(D726,$J$9:$J$23,$I$9:$I$23,"ERROR",1,-1)))</f>
        <v>FSEN</v>
      </c>
      <c r="G726" s="17" t="str">
        <f>_xlfn.CONCAT(A726," ",B726)</f>
        <v>Kate Marriot</v>
      </c>
    </row>
    <row r="727" spans="1:7" x14ac:dyDescent="0.45">
      <c r="A727" s="149" t="s">
        <v>583</v>
      </c>
      <c r="B727" s="149" t="s">
        <v>939</v>
      </c>
      <c r="C727" s="149" t="s">
        <v>24</v>
      </c>
      <c r="D727" s="150">
        <v>34621</v>
      </c>
      <c r="E727" s="151" t="s">
        <v>16</v>
      </c>
      <c r="F727" s="63" t="str">
        <f>IF(E727="","",_xlfn.CONCAT(E727,_xlfn.XLOOKUP(D727,$J$9:$J$23,$I$9:$I$23,"ERROR",1,-1)))</f>
        <v>FSEN</v>
      </c>
      <c r="G727" s="17" t="str">
        <f>_xlfn.CONCAT(A727," ",B727)</f>
        <v>Kate Marriott</v>
      </c>
    </row>
    <row r="728" spans="1:7" x14ac:dyDescent="0.45">
      <c r="A728" s="149" t="s">
        <v>940</v>
      </c>
      <c r="B728" s="149" t="s">
        <v>941</v>
      </c>
      <c r="D728" s="150">
        <v>42883</v>
      </c>
      <c r="E728" s="151" t="s">
        <v>16</v>
      </c>
      <c r="F728" s="63" t="str">
        <f>IF(E728="","",_xlfn.CONCAT(E728,_xlfn.XLOOKUP(D728,$J$9:$J$23,$I$9:$I$23,"ERROR",1,-1)))</f>
        <v>FU9</v>
      </c>
      <c r="G728" s="17" t="str">
        <f>_xlfn.CONCAT(A728," ",B728)</f>
        <v>Frances Marrs</v>
      </c>
    </row>
    <row r="729" spans="1:7" x14ac:dyDescent="0.45">
      <c r="A729" s="149" t="s">
        <v>942</v>
      </c>
      <c r="B729" s="149" t="s">
        <v>941</v>
      </c>
      <c r="D729" s="150">
        <v>41500</v>
      </c>
      <c r="E729" s="151" t="s">
        <v>16</v>
      </c>
      <c r="F729" s="63" t="str">
        <f>IF(E729="","",_xlfn.CONCAT(E729,_xlfn.XLOOKUP(D729,$J$9:$J$23,$I$9:$I$23,"ERROR",1,-1)))</f>
        <v>FU13</v>
      </c>
      <c r="G729" s="17" t="str">
        <f>_xlfn.CONCAT(A729," ",B729)</f>
        <v>Evelyn Marrs</v>
      </c>
    </row>
    <row r="730" spans="1:7" x14ac:dyDescent="0.45">
      <c r="A730" s="149" t="s">
        <v>549</v>
      </c>
      <c r="B730" s="149" t="s">
        <v>941</v>
      </c>
      <c r="C730" s="149" t="s">
        <v>8</v>
      </c>
      <c r="D730" s="150">
        <v>30022</v>
      </c>
      <c r="E730" s="151" t="s">
        <v>16</v>
      </c>
      <c r="F730" s="63" t="str">
        <f>IF(E730="","",_xlfn.CONCAT(E730,_xlfn.XLOOKUP(D730,$J$9:$J$23,$I$9:$I$23,"ERROR",1,-1)))</f>
        <v>FV40</v>
      </c>
      <c r="G730" s="17" t="str">
        <f>_xlfn.CONCAT(A730," ",B730)</f>
        <v>Bev Marrs</v>
      </c>
    </row>
    <row r="731" spans="1:7" x14ac:dyDescent="0.45">
      <c r="A731" s="146" t="s">
        <v>943</v>
      </c>
      <c r="B731" s="146" t="s">
        <v>944</v>
      </c>
      <c r="C731" s="146" t="s">
        <v>24</v>
      </c>
      <c r="D731" s="147">
        <v>29895</v>
      </c>
      <c r="E731" s="148" t="s">
        <v>9</v>
      </c>
      <c r="F731" s="63" t="str">
        <f>IF(E731="","",_xlfn.CONCAT(E731,_xlfn.XLOOKUP(D731,$J$9:$J$23,$I$9:$I$23,"ERROR",1,-1)))</f>
        <v>MV40</v>
      </c>
      <c r="G731" s="17" t="str">
        <f>_xlfn.CONCAT(A731," ",B731)</f>
        <v>craig marsh</v>
      </c>
    </row>
    <row r="732" spans="1:7" x14ac:dyDescent="0.45">
      <c r="A732" s="149" t="s">
        <v>787</v>
      </c>
      <c r="B732" s="149" t="s">
        <v>945</v>
      </c>
      <c r="D732" s="150">
        <v>42763</v>
      </c>
      <c r="E732" s="151" t="s">
        <v>9</v>
      </c>
      <c r="F732" s="63" t="str">
        <f>IF(E732="","",_xlfn.CONCAT(E732,_xlfn.XLOOKUP(D732,$J$9:$J$23,$I$9:$I$23,"ERROR",1,-1)))</f>
        <v>MU9</v>
      </c>
      <c r="G732" s="17" t="str">
        <f>_xlfn.CONCAT(A732," ",B732)</f>
        <v>Seth Marshall</v>
      </c>
    </row>
    <row r="733" spans="1:7" x14ac:dyDescent="0.45">
      <c r="A733" s="149" t="s">
        <v>192</v>
      </c>
      <c r="B733" s="149" t="s">
        <v>945</v>
      </c>
      <c r="D733" s="150">
        <v>41787</v>
      </c>
      <c r="E733" s="151" t="s">
        <v>16</v>
      </c>
      <c r="F733" s="63" t="str">
        <f>IF(E733="","",_xlfn.CONCAT(E733,_xlfn.XLOOKUP(D733,$J$9:$J$23,$I$9:$I$23,"ERROR",1,-1)))</f>
        <v>FU13</v>
      </c>
      <c r="G733" s="17" t="str">
        <f>_xlfn.CONCAT(A733," ",B733)</f>
        <v>Anna Marshall</v>
      </c>
    </row>
    <row r="734" spans="1:7" x14ac:dyDescent="0.45">
      <c r="A734" s="149" t="s">
        <v>129</v>
      </c>
      <c r="B734" s="149" t="s">
        <v>945</v>
      </c>
      <c r="C734" s="149" t="s">
        <v>28</v>
      </c>
      <c r="D734" s="150">
        <v>30418</v>
      </c>
      <c r="E734" s="151" t="s">
        <v>16</v>
      </c>
      <c r="F734" s="63" t="str">
        <f>IF(E734="","",_xlfn.CONCAT(E734,_xlfn.XLOOKUP(D734,$J$9:$J$23,$I$9:$I$23,"ERROR",1,-1)))</f>
        <v>FV40</v>
      </c>
      <c r="G734" s="17" t="str">
        <f>_xlfn.CONCAT(A734," ",B734)</f>
        <v>Emma Marshall</v>
      </c>
    </row>
    <row r="735" spans="1:7" x14ac:dyDescent="0.45">
      <c r="A735" s="149" t="s">
        <v>946</v>
      </c>
      <c r="B735" s="149" t="s">
        <v>945</v>
      </c>
      <c r="C735" s="149" t="s">
        <v>268</v>
      </c>
      <c r="D735" s="150">
        <v>24546</v>
      </c>
      <c r="E735" s="151" t="s">
        <v>9</v>
      </c>
      <c r="F735" s="63" t="str">
        <f>IF(E735="","",_xlfn.CONCAT(E735,_xlfn.XLOOKUP(D735,$J$9:$J$23,$I$9:$I$23,"ERROR",1,-1)))</f>
        <v>MV50</v>
      </c>
      <c r="G735" s="17" t="str">
        <f>_xlfn.CONCAT(A735," ",B735)</f>
        <v>C Marshall</v>
      </c>
    </row>
    <row r="736" spans="1:7" x14ac:dyDescent="0.45">
      <c r="A736" s="146" t="s">
        <v>947</v>
      </c>
      <c r="B736" s="146" t="s">
        <v>948</v>
      </c>
      <c r="C736" s="146" t="s">
        <v>79</v>
      </c>
      <c r="D736" s="147">
        <v>31679</v>
      </c>
      <c r="E736" s="148" t="s">
        <v>16</v>
      </c>
      <c r="F736" s="63" t="str">
        <f>IF(E736="","",_xlfn.CONCAT(E736,_xlfn.XLOOKUP(D736,$J$9:$J$23,$I$9:$I$23,"ERROR",1,-1)))</f>
        <v>FSEN</v>
      </c>
      <c r="G736" s="17" t="str">
        <f>_xlfn.CONCAT(A736," ",B736)</f>
        <v>Rosanna Marshallsay</v>
      </c>
    </row>
    <row r="737" spans="1:7" x14ac:dyDescent="0.45">
      <c r="A737" s="146" t="s">
        <v>208</v>
      </c>
      <c r="B737" s="146" t="s">
        <v>949</v>
      </c>
      <c r="C737" s="146" t="s">
        <v>950</v>
      </c>
      <c r="D737" s="147">
        <v>32358</v>
      </c>
      <c r="E737" s="148" t="s">
        <v>9</v>
      </c>
      <c r="F737" s="63" t="str">
        <f>IF(E737="","",_xlfn.CONCAT(E737,_xlfn.XLOOKUP(D737,$J$9:$J$23,$I$9:$I$23,"ERROR",1,-1)))</f>
        <v>MSEN</v>
      </c>
      <c r="G737" s="17" t="str">
        <f>_xlfn.CONCAT(A737," ",B737)</f>
        <v>Dan Martell</v>
      </c>
    </row>
    <row r="738" spans="1:7" x14ac:dyDescent="0.45">
      <c r="A738" s="149" t="s">
        <v>395</v>
      </c>
      <c r="B738" s="149" t="s">
        <v>951</v>
      </c>
      <c r="D738" s="150">
        <v>42610</v>
      </c>
      <c r="E738" s="151" t="s">
        <v>9</v>
      </c>
      <c r="F738" s="63" t="str">
        <f>IF(E738="","",_xlfn.CONCAT(E738,_xlfn.XLOOKUP(D738,$J$9:$J$23,$I$9:$I$23,"ERROR",1,-1)))</f>
        <v>MU11</v>
      </c>
      <c r="G738" s="17" t="str">
        <f>_xlfn.CONCAT(A738," ",B738)</f>
        <v>Jake Mason</v>
      </c>
    </row>
    <row r="739" spans="1:7" x14ac:dyDescent="0.45">
      <c r="A739" s="149" t="s">
        <v>952</v>
      </c>
      <c r="B739" s="149" t="s">
        <v>951</v>
      </c>
      <c r="D739" s="150">
        <v>41680</v>
      </c>
      <c r="E739" s="151" t="s">
        <v>9</v>
      </c>
      <c r="F739" s="63" t="str">
        <f>IF(E739="","",_xlfn.CONCAT(E739,_xlfn.XLOOKUP(D739,$J$9:$J$23,$I$9:$I$23,"ERROR",1,-1)))</f>
        <v>MU13</v>
      </c>
      <c r="G739" s="17" t="str">
        <f>_xlfn.CONCAT(A739," ",B739)</f>
        <v>Joey Mason</v>
      </c>
    </row>
    <row r="740" spans="1:7" x14ac:dyDescent="0.45">
      <c r="A740" s="146" t="s">
        <v>381</v>
      </c>
      <c r="B740" s="146" t="s">
        <v>951</v>
      </c>
      <c r="C740" s="146" t="s">
        <v>589</v>
      </c>
      <c r="D740" s="147">
        <v>28885</v>
      </c>
      <c r="E740" s="148" t="s">
        <v>9</v>
      </c>
      <c r="F740" s="63" t="str">
        <f>IF(E740="","",_xlfn.CONCAT(E740,_xlfn.XLOOKUP(D740,$J$9:$J$23,$I$9:$I$23,"ERROR",1,-1)))</f>
        <v>MV40</v>
      </c>
      <c r="G740" s="17" t="str">
        <f>_xlfn.CONCAT(A740," ",B740)</f>
        <v>Ted Mason</v>
      </c>
    </row>
    <row r="741" spans="1:7" x14ac:dyDescent="0.45">
      <c r="A741" s="146" t="s">
        <v>662</v>
      </c>
      <c r="B741" s="146" t="s">
        <v>951</v>
      </c>
      <c r="C741" s="146" t="s">
        <v>534</v>
      </c>
      <c r="D741" s="147">
        <v>25746</v>
      </c>
      <c r="E741" s="148" t="s">
        <v>9</v>
      </c>
      <c r="F741" s="63" t="str">
        <f>IF(E741="","",_xlfn.CONCAT(E741,_xlfn.XLOOKUP(D741,$J$9:$J$23,$I$9:$I$23,"ERROR",1,-1)))</f>
        <v>MV50</v>
      </c>
      <c r="G741" s="17" t="str">
        <f>_xlfn.CONCAT(A741," ",B741)</f>
        <v>Gary Mason</v>
      </c>
    </row>
    <row r="742" spans="1:7" x14ac:dyDescent="0.45">
      <c r="A742" s="163" t="s">
        <v>1375</v>
      </c>
      <c r="B742" s="163" t="s">
        <v>951</v>
      </c>
      <c r="C742" s="163" t="s">
        <v>91</v>
      </c>
      <c r="D742" s="150">
        <v>23298</v>
      </c>
      <c r="E742" s="151" t="s">
        <v>9</v>
      </c>
      <c r="F742" s="63" t="str">
        <f>IF(E742="","",_xlfn.CONCAT(E742,_xlfn.XLOOKUP(D742,$J$9:$J$23,$I$9:$I$23,"ERROR",1,-1)))</f>
        <v>MV60</v>
      </c>
      <c r="G742" s="17" t="str">
        <f>_xlfn.CONCAT(A742," ",B742)</f>
        <v>Charles Mason</v>
      </c>
    </row>
    <row r="743" spans="1:7" x14ac:dyDescent="0.45">
      <c r="A743" s="146" t="s">
        <v>330</v>
      </c>
      <c r="B743" s="146" t="s">
        <v>953</v>
      </c>
      <c r="C743" s="146" t="s">
        <v>15</v>
      </c>
      <c r="D743" s="147">
        <v>34105</v>
      </c>
      <c r="E743" s="148" t="s">
        <v>9</v>
      </c>
      <c r="F743" s="63" t="str">
        <f>IF(E743="","",_xlfn.CONCAT(E743,_xlfn.XLOOKUP(D743,$J$9:$J$23,$I$9:$I$23,"ERROR",1,-1)))</f>
        <v>MSEN</v>
      </c>
      <c r="G743" s="17" t="str">
        <f>_xlfn.CONCAT(A743," ",B743)</f>
        <v>Joseph Masters</v>
      </c>
    </row>
    <row r="744" spans="1:7" x14ac:dyDescent="0.45">
      <c r="A744" s="146" t="s">
        <v>402</v>
      </c>
      <c r="B744" s="146" t="s">
        <v>954</v>
      </c>
      <c r="C744" s="146" t="s">
        <v>28</v>
      </c>
      <c r="D744" s="147">
        <v>30578</v>
      </c>
      <c r="E744" s="148" t="s">
        <v>9</v>
      </c>
      <c r="F744" s="63" t="str">
        <f>IF(E744="","",_xlfn.CONCAT(E744,_xlfn.XLOOKUP(D744,$J$9:$J$23,$I$9:$I$23,"ERROR",1,-1)))</f>
        <v>MV40</v>
      </c>
      <c r="G744" s="17" t="str">
        <f>_xlfn.CONCAT(A744," ",B744)</f>
        <v>Phil Mather</v>
      </c>
    </row>
    <row r="745" spans="1:7" x14ac:dyDescent="0.45">
      <c r="A745" s="146" t="s">
        <v>109</v>
      </c>
      <c r="B745" s="146" t="s">
        <v>955</v>
      </c>
      <c r="C745" s="146" t="s">
        <v>28</v>
      </c>
      <c r="D745" s="147">
        <v>37268</v>
      </c>
      <c r="E745" s="148" t="s">
        <v>9</v>
      </c>
      <c r="F745" s="63" t="str">
        <f>IF(E745="","",_xlfn.CONCAT(E745,_xlfn.XLOOKUP(D745,$J$9:$J$23,$I$9:$I$23,"ERROR",1,-1)))</f>
        <v>MSEN</v>
      </c>
      <c r="G745" s="17" t="str">
        <f>_xlfn.CONCAT(A745," ",B745)</f>
        <v>Matthew Matocks</v>
      </c>
    </row>
    <row r="746" spans="1:7" x14ac:dyDescent="0.45">
      <c r="A746" s="149" t="s">
        <v>154</v>
      </c>
      <c r="B746" s="149" t="s">
        <v>956</v>
      </c>
      <c r="D746" s="150">
        <v>42925</v>
      </c>
      <c r="E746" s="151" t="s">
        <v>9</v>
      </c>
      <c r="F746" s="63" t="str">
        <f>IF(E746="","",_xlfn.CONCAT(E746,_xlfn.XLOOKUP(D746,$J$9:$J$23,$I$9:$I$23,"ERROR",1,-1)))</f>
        <v>MU9</v>
      </c>
      <c r="G746" s="17" t="str">
        <f>_xlfn.CONCAT(A746," ",B746)</f>
        <v>Oliver Mattinson</v>
      </c>
    </row>
    <row r="747" spans="1:7" x14ac:dyDescent="0.45">
      <c r="A747" s="146" t="s">
        <v>93</v>
      </c>
      <c r="B747" s="146" t="s">
        <v>956</v>
      </c>
      <c r="C747" s="146" t="s">
        <v>24</v>
      </c>
      <c r="D747" s="147">
        <v>36873</v>
      </c>
      <c r="E747" s="148" t="s">
        <v>9</v>
      </c>
      <c r="F747" s="63" t="str">
        <f>IF(E747="","",_xlfn.CONCAT(E747,_xlfn.XLOOKUP(D747,$J$9:$J$23,$I$9:$I$23,"ERROR",1,-1)))</f>
        <v>MSEN</v>
      </c>
      <c r="G747" s="17" t="str">
        <f>_xlfn.CONCAT(A747," ",B747)</f>
        <v>James Mattinson</v>
      </c>
    </row>
    <row r="748" spans="1:7" x14ac:dyDescent="0.45">
      <c r="A748" s="146" t="s">
        <v>301</v>
      </c>
      <c r="B748" s="146" t="s">
        <v>957</v>
      </c>
      <c r="C748" s="146" t="s">
        <v>43</v>
      </c>
      <c r="D748" s="147">
        <v>23472</v>
      </c>
      <c r="E748" s="148" t="s">
        <v>9</v>
      </c>
      <c r="F748" s="63" t="str">
        <f>IF(E748="","",_xlfn.CONCAT(E748,_xlfn.XLOOKUP(D748,$J$9:$J$23,$I$9:$I$23,"ERROR",1,-1)))</f>
        <v>MV60</v>
      </c>
      <c r="G748" s="17" t="str">
        <f>_xlfn.CONCAT(A748," ",B748)</f>
        <v>Richard Mavin</v>
      </c>
    </row>
    <row r="749" spans="1:7" x14ac:dyDescent="0.45">
      <c r="A749" s="152" t="s">
        <v>958</v>
      </c>
      <c r="B749" s="152" t="s">
        <v>959</v>
      </c>
      <c r="C749" s="152" t="s">
        <v>28</v>
      </c>
      <c r="D749" s="147">
        <v>22905</v>
      </c>
      <c r="E749" s="148" t="s">
        <v>9</v>
      </c>
      <c r="F749" s="63" t="str">
        <f>IF(E749="","",_xlfn.CONCAT(E749,_xlfn.XLOOKUP(D749,$J$9:$J$23,$I$9:$I$23,"ERROR",1,-1)))</f>
        <v>MV60</v>
      </c>
      <c r="G749" s="17" t="str">
        <f>_xlfn.CONCAT(A749," ",B749)</f>
        <v>Timothy May</v>
      </c>
    </row>
    <row r="750" spans="1:7" x14ac:dyDescent="0.45">
      <c r="A750" s="146" t="s">
        <v>72</v>
      </c>
      <c r="B750" s="146" t="s">
        <v>960</v>
      </c>
      <c r="C750" s="146" t="s">
        <v>79</v>
      </c>
      <c r="D750" s="147">
        <v>28393</v>
      </c>
      <c r="E750" s="148" t="s">
        <v>9</v>
      </c>
      <c r="F750" s="63" t="str">
        <f>IF(E750="","",_xlfn.CONCAT(E750,_xlfn.XLOOKUP(D750,$J$9:$J$23,$I$9:$I$23,"ERROR",1,-1)))</f>
        <v>MV40</v>
      </c>
      <c r="G750" s="17" t="str">
        <f>_xlfn.CONCAT(A750," ",B750)</f>
        <v>Andrew Maybury</v>
      </c>
    </row>
    <row r="751" spans="1:7" x14ac:dyDescent="0.45">
      <c r="A751" s="146" t="s">
        <v>287</v>
      </c>
      <c r="B751" s="146" t="s">
        <v>961</v>
      </c>
      <c r="C751" s="146" t="s">
        <v>79</v>
      </c>
      <c r="D751" s="147">
        <v>35270</v>
      </c>
      <c r="E751" s="148" t="s">
        <v>9</v>
      </c>
      <c r="F751" s="63" t="str">
        <f>IF(E751="","",_xlfn.CONCAT(E751,_xlfn.XLOOKUP(D751,$J$9:$J$23,$I$9:$I$23,"ERROR",1,-1)))</f>
        <v>MSEN</v>
      </c>
      <c r="G751" s="17" t="str">
        <f>_xlfn.CONCAT(A751," ",B751)</f>
        <v>Jack McAtear</v>
      </c>
    </row>
    <row r="752" spans="1:7" x14ac:dyDescent="0.45">
      <c r="A752" s="146" t="s">
        <v>962</v>
      </c>
      <c r="B752" s="146" t="s">
        <v>963</v>
      </c>
      <c r="C752" s="146" t="s">
        <v>28</v>
      </c>
      <c r="D752" s="147">
        <v>35454</v>
      </c>
      <c r="E752" s="148" t="s">
        <v>9</v>
      </c>
      <c r="F752" s="63" t="str">
        <f>IF(E752="","",_xlfn.CONCAT(E752,_xlfn.XLOOKUP(D752,$J$9:$J$23,$I$9:$I$23,"ERROR",1,-1)))</f>
        <v>MSEN</v>
      </c>
      <c r="G752" s="17" t="str">
        <f>_xlfn.CONCAT(A752," ",B752)</f>
        <v>Callum McBrearty</v>
      </c>
    </row>
    <row r="753" spans="1:7" x14ac:dyDescent="0.45">
      <c r="A753" s="146" t="s">
        <v>1319</v>
      </c>
      <c r="B753" s="146" t="s">
        <v>1468</v>
      </c>
      <c r="C753" s="146" t="s">
        <v>43</v>
      </c>
      <c r="D753" s="150">
        <v>27407</v>
      </c>
      <c r="E753" s="151" t="s">
        <v>9</v>
      </c>
      <c r="F753" s="63" t="str">
        <f>IF(E753="","",_xlfn.CONCAT(E753,_xlfn.XLOOKUP(D753,$J$9:$J$23,$I$9:$I$23,"ERROR",1,-1)))</f>
        <v>MV50</v>
      </c>
      <c r="G753" s="17" t="str">
        <f>_xlfn.CONCAT(A753," ",B753)</f>
        <v>Alistair McCaig</v>
      </c>
    </row>
    <row r="754" spans="1:7" x14ac:dyDescent="0.45">
      <c r="A754" s="163" t="s">
        <v>1482</v>
      </c>
      <c r="B754" s="163" t="s">
        <v>1468</v>
      </c>
      <c r="C754" s="163" t="s">
        <v>43</v>
      </c>
      <c r="D754" s="150">
        <v>27407</v>
      </c>
      <c r="E754" s="151" t="s">
        <v>9</v>
      </c>
      <c r="F754" s="63" t="str">
        <f>IF(E754="","",_xlfn.CONCAT(E754,_xlfn.XLOOKUP(D754,$J$9:$J$23,$I$9:$I$23,"ERROR",1,-1)))</f>
        <v>MV50</v>
      </c>
      <c r="G754" s="17" t="str">
        <f>_xlfn.CONCAT(A754," ",B754)</f>
        <v>Alastair McCaig</v>
      </c>
    </row>
    <row r="755" spans="1:7" x14ac:dyDescent="0.45">
      <c r="A755" s="146" t="s">
        <v>402</v>
      </c>
      <c r="B755" s="146" t="s">
        <v>964</v>
      </c>
      <c r="C755" s="146" t="s">
        <v>965</v>
      </c>
      <c r="D755" s="147">
        <v>27246</v>
      </c>
      <c r="E755" s="148" t="s">
        <v>9</v>
      </c>
      <c r="F755" s="63" t="str">
        <f>IF(E755="","",_xlfn.CONCAT(E755,_xlfn.XLOOKUP(D755,$J$9:$J$23,$I$9:$I$23,"ERROR",1,-1)))</f>
        <v>MV50</v>
      </c>
      <c r="G755" s="17" t="str">
        <f>_xlfn.CONCAT(A755," ",B755)</f>
        <v>Phil McCoy</v>
      </c>
    </row>
    <row r="756" spans="1:7" x14ac:dyDescent="0.45">
      <c r="A756" s="152" t="s">
        <v>365</v>
      </c>
      <c r="B756" s="152" t="s">
        <v>964</v>
      </c>
      <c r="C756" s="152" t="s">
        <v>966</v>
      </c>
      <c r="D756" s="147">
        <v>24229</v>
      </c>
      <c r="E756" s="148" t="s">
        <v>16</v>
      </c>
      <c r="F756" s="63" t="str">
        <f>IF(E756="","",_xlfn.CONCAT(E756,_xlfn.XLOOKUP(D756,$J$9:$J$23,$I$9:$I$23,"ERROR",1,-1)))</f>
        <v>FV50</v>
      </c>
      <c r="G756" s="17" t="str">
        <f>_xlfn.CONCAT(A756," ",B756)</f>
        <v>Nicola McCoy</v>
      </c>
    </row>
    <row r="757" spans="1:7" x14ac:dyDescent="0.45">
      <c r="A757" s="149" t="s">
        <v>967</v>
      </c>
      <c r="B757" s="149" t="s">
        <v>968</v>
      </c>
      <c r="C757" s="149" t="s">
        <v>24</v>
      </c>
      <c r="D757" s="150">
        <v>28550</v>
      </c>
      <c r="E757" s="151" t="s">
        <v>16</v>
      </c>
      <c r="F757" s="63" t="str">
        <f>IF(E757="","",_xlfn.CONCAT(E757,_xlfn.XLOOKUP(D757,$J$9:$J$23,$I$9:$I$23,"ERROR",1,-1)))</f>
        <v>FV40</v>
      </c>
      <c r="G757" s="17" t="str">
        <f>_xlfn.CONCAT(A757," ",B757)</f>
        <v>Philippa McCrea</v>
      </c>
    </row>
    <row r="758" spans="1:7" x14ac:dyDescent="0.45">
      <c r="A758" s="149" t="s">
        <v>969</v>
      </c>
      <c r="B758" s="149" t="s">
        <v>970</v>
      </c>
      <c r="D758" s="150">
        <v>43108</v>
      </c>
      <c r="E758" s="151" t="s">
        <v>16</v>
      </c>
      <c r="F758" s="63" t="str">
        <f>IF(E758="","",_xlfn.CONCAT(E758,_xlfn.XLOOKUP(D758,$J$9:$J$23,$I$9:$I$23,"ERROR",1,-1)))</f>
        <v>FU9</v>
      </c>
      <c r="G758" s="17" t="str">
        <f>_xlfn.CONCAT(A758," ",B758)</f>
        <v>Louisa McDonald</v>
      </c>
    </row>
    <row r="759" spans="1:7" x14ac:dyDescent="0.45">
      <c r="A759" s="149" t="s">
        <v>971</v>
      </c>
      <c r="B759" s="149" t="s">
        <v>970</v>
      </c>
      <c r="D759" s="150">
        <v>42414</v>
      </c>
      <c r="E759" s="151" t="s">
        <v>16</v>
      </c>
      <c r="F759" s="63" t="str">
        <f>IF(E759="","",_xlfn.CONCAT(E759,_xlfn.XLOOKUP(D759,$J$9:$J$23,$I$9:$I$23,"ERROR",1,-1)))</f>
        <v>FU11</v>
      </c>
      <c r="G759" s="17" t="str">
        <f>_xlfn.CONCAT(A759," ",B759)</f>
        <v>Annie McDonald</v>
      </c>
    </row>
    <row r="760" spans="1:7" x14ac:dyDescent="0.45">
      <c r="A760" s="163" t="s">
        <v>360</v>
      </c>
      <c r="B760" s="163" t="s">
        <v>970</v>
      </c>
      <c r="C760" s="163" t="s">
        <v>24</v>
      </c>
      <c r="D760" s="164">
        <v>32683</v>
      </c>
      <c r="E760" s="165" t="s">
        <v>9</v>
      </c>
      <c r="F760" s="63" t="str">
        <f>IF(E760="","",_xlfn.CONCAT(E760,_xlfn.XLOOKUP(D760,$J$9:$J$23,$I$9:$I$23,"ERROR",1,-1)))</f>
        <v>MSEN</v>
      </c>
      <c r="G760" s="17" t="str">
        <f>_xlfn.CONCAT(A760," ",B760)</f>
        <v>Rory McDonald</v>
      </c>
    </row>
    <row r="761" spans="1:7" x14ac:dyDescent="0.45">
      <c r="A761" s="146" t="s">
        <v>6</v>
      </c>
      <c r="B761" s="146" t="s">
        <v>972</v>
      </c>
      <c r="C761" s="146" t="s">
        <v>8</v>
      </c>
      <c r="D761" s="147">
        <v>23398</v>
      </c>
      <c r="E761" s="148" t="s">
        <v>9</v>
      </c>
      <c r="F761" s="63" t="str">
        <f>IF(E761="","",_xlfn.CONCAT(E761,_xlfn.XLOOKUP(D761,$J$9:$J$23,$I$9:$I$23,"ERROR",1,-1)))</f>
        <v>MV60</v>
      </c>
      <c r="G761" s="17" t="str">
        <f>_xlfn.CONCAT(A761," ",B761)</f>
        <v>Ian McDougal</v>
      </c>
    </row>
    <row r="762" spans="1:7" x14ac:dyDescent="0.45">
      <c r="A762" s="146" t="s">
        <v>6</v>
      </c>
      <c r="B762" s="146" t="s">
        <v>973</v>
      </c>
      <c r="C762" s="146" t="s">
        <v>8</v>
      </c>
      <c r="D762" s="150">
        <v>23398</v>
      </c>
      <c r="E762" s="151" t="s">
        <v>9</v>
      </c>
      <c r="F762" s="63" t="str">
        <f>IF(E762="","",_xlfn.CONCAT(E762,_xlfn.XLOOKUP(D762,$J$9:$J$23,$I$9:$I$23,"ERROR",1,-1)))</f>
        <v>MV60</v>
      </c>
      <c r="G762" s="17" t="str">
        <f>_xlfn.CONCAT(A762," ",B762)</f>
        <v>Ian McDoulall</v>
      </c>
    </row>
    <row r="763" spans="1:7" x14ac:dyDescent="0.45">
      <c r="A763" s="146" t="s">
        <v>974</v>
      </c>
      <c r="B763" s="146" t="s">
        <v>975</v>
      </c>
      <c r="C763" s="146" t="s">
        <v>28</v>
      </c>
      <c r="D763" s="150">
        <v>36536</v>
      </c>
      <c r="E763" s="148" t="s">
        <v>9</v>
      </c>
      <c r="F763" s="63" t="str">
        <f>IF(E763="","",_xlfn.CONCAT(E763,_xlfn.XLOOKUP(D763,$J$9:$J$23,$I$9:$I$23,"ERROR",1,-1)))</f>
        <v>MSEN</v>
      </c>
      <c r="G763" s="17" t="str">
        <f>_xlfn.CONCAT(A763," ",B763)</f>
        <v>Eoin McGleenan</v>
      </c>
    </row>
    <row r="764" spans="1:7" x14ac:dyDescent="0.45">
      <c r="A764" s="146" t="s">
        <v>976</v>
      </c>
      <c r="B764" s="146" t="s">
        <v>975</v>
      </c>
      <c r="C764" s="146" t="s">
        <v>28</v>
      </c>
      <c r="D764" s="150">
        <v>34848</v>
      </c>
      <c r="E764" s="148" t="s">
        <v>9</v>
      </c>
      <c r="F764" s="63" t="str">
        <f>IF(E764="","",_xlfn.CONCAT(E764,_xlfn.XLOOKUP(D764,$J$9:$J$23,$I$9:$I$23,"ERROR",1,-1)))</f>
        <v>MSEN</v>
      </c>
      <c r="G764" s="17" t="str">
        <f>_xlfn.CONCAT(A764," ",B764)</f>
        <v>Aidan McGleenan</v>
      </c>
    </row>
    <row r="765" spans="1:7" x14ac:dyDescent="0.45">
      <c r="A765" s="149" t="s">
        <v>404</v>
      </c>
      <c r="B765" s="149" t="s">
        <v>975</v>
      </c>
      <c r="C765" s="149" t="s">
        <v>24</v>
      </c>
      <c r="D765" s="150">
        <v>34180</v>
      </c>
      <c r="E765" s="151" t="s">
        <v>9</v>
      </c>
      <c r="F765" s="63" t="str">
        <f>IF(E765="","",_xlfn.CONCAT(E765,_xlfn.XLOOKUP(D765,$J$9:$J$23,$I$9:$I$23,"ERROR",1,-1)))</f>
        <v>MSEN</v>
      </c>
      <c r="G765" s="17" t="str">
        <f>_xlfn.CONCAT(A765," ",B765)</f>
        <v>Michael McGleenan</v>
      </c>
    </row>
    <row r="766" spans="1:7" x14ac:dyDescent="0.45">
      <c r="A766" s="146" t="s">
        <v>977</v>
      </c>
      <c r="B766" s="146" t="s">
        <v>978</v>
      </c>
      <c r="C766" s="146" t="s">
        <v>15</v>
      </c>
      <c r="D766" s="147">
        <v>34057</v>
      </c>
      <c r="E766" s="148" t="s">
        <v>9</v>
      </c>
      <c r="F766" s="63" t="str">
        <f>IF(E766="","",_xlfn.CONCAT(E766,_xlfn.XLOOKUP(D766,$J$9:$J$23,$I$9:$I$23,"ERROR",1,-1)))</f>
        <v>MSEN</v>
      </c>
      <c r="G766" s="17" t="str">
        <f>_xlfn.CONCAT(A766," ",B766)</f>
        <v>Lucas McGregor</v>
      </c>
    </row>
    <row r="767" spans="1:7" x14ac:dyDescent="0.45">
      <c r="A767" s="146" t="s">
        <v>478</v>
      </c>
      <c r="B767" s="146" t="s">
        <v>979</v>
      </c>
      <c r="C767" s="146" t="s">
        <v>63</v>
      </c>
      <c r="D767" s="147">
        <v>24496</v>
      </c>
      <c r="E767" s="148" t="s">
        <v>9</v>
      </c>
      <c r="F767" s="63" t="str">
        <f>IF(E767="","",_xlfn.CONCAT(E767,_xlfn.XLOOKUP(D767,$J$9:$J$23,$I$9:$I$23,"ERROR",1,-1)))</f>
        <v>MV50</v>
      </c>
      <c r="G767" s="17" t="str">
        <f>_xlfn.CONCAT(A767," ",B767)</f>
        <v>Charlie McIntosh</v>
      </c>
    </row>
    <row r="768" spans="1:7" x14ac:dyDescent="0.45">
      <c r="A768" s="152" t="s">
        <v>772</v>
      </c>
      <c r="B768" s="152" t="s">
        <v>980</v>
      </c>
      <c r="C768" s="152" t="s">
        <v>268</v>
      </c>
      <c r="D768" s="147">
        <v>23227</v>
      </c>
      <c r="E768" s="148" t="s">
        <v>9</v>
      </c>
      <c r="F768" s="63" t="str">
        <f>IF(E768="","",_xlfn.CONCAT(E768,_xlfn.XLOOKUP(D768,$J$9:$J$23,$I$9:$I$23,"ERROR",1,-1)))</f>
        <v>MV60</v>
      </c>
      <c r="G768" s="17" t="str">
        <f>_xlfn.CONCAT(A768," ",B768)</f>
        <v>Patrick McIver</v>
      </c>
    </row>
    <row r="769" spans="1:7" x14ac:dyDescent="0.45">
      <c r="A769" s="146" t="s">
        <v>981</v>
      </c>
      <c r="B769" s="146" t="s">
        <v>982</v>
      </c>
      <c r="C769" s="146" t="s">
        <v>268</v>
      </c>
      <c r="D769" s="147">
        <v>23166</v>
      </c>
      <c r="E769" s="148" t="s">
        <v>9</v>
      </c>
      <c r="F769" s="63" t="str">
        <f>IF(E769="","",_xlfn.CONCAT(E769,_xlfn.XLOOKUP(D769,$J$9:$J$23,$I$9:$I$23,"ERROR",1,-1)))</f>
        <v>MV60</v>
      </c>
      <c r="G769" s="17" t="str">
        <f>_xlfn.CONCAT(A769," ",B769)</f>
        <v>Pat Mciver</v>
      </c>
    </row>
    <row r="770" spans="1:7" x14ac:dyDescent="0.45">
      <c r="A770" s="149" t="s">
        <v>129</v>
      </c>
      <c r="B770" s="149" t="s">
        <v>1470</v>
      </c>
      <c r="C770" s="149" t="s">
        <v>24</v>
      </c>
      <c r="D770" s="150">
        <v>26705</v>
      </c>
      <c r="E770" s="151" t="s">
        <v>16</v>
      </c>
      <c r="F770" s="63" t="str">
        <f>IF(E770="","",_xlfn.CONCAT(E770,_xlfn.XLOOKUP(D770,$J$9:$J$23,$I$9:$I$23,"ERROR",1,-1)))</f>
        <v>FV50</v>
      </c>
      <c r="G770" s="17" t="str">
        <f>_xlfn.CONCAT(A770," ",B770)</f>
        <v>Emma Mcknespiey</v>
      </c>
    </row>
    <row r="771" spans="1:7" x14ac:dyDescent="0.45">
      <c r="A771" s="149" t="s">
        <v>96</v>
      </c>
      <c r="B771" s="149" t="s">
        <v>1496</v>
      </c>
      <c r="C771" s="149" t="s">
        <v>24</v>
      </c>
      <c r="D771" s="150">
        <v>26201</v>
      </c>
      <c r="E771" s="151" t="s">
        <v>9</v>
      </c>
      <c r="F771" s="63" t="str">
        <f>IF(E771="","",_xlfn.CONCAT(E771,_xlfn.XLOOKUP(D771,$J$9:$J$23,$I$9:$I$23,"ERROR",1,-1)))</f>
        <v>MV50</v>
      </c>
      <c r="G771" s="17" t="str">
        <f>_xlfn.CONCAT(A771," ",B771)</f>
        <v>Paul McKnespiey</v>
      </c>
    </row>
    <row r="772" spans="1:7" x14ac:dyDescent="0.45">
      <c r="A772" s="149" t="s">
        <v>983</v>
      </c>
      <c r="B772" s="149" t="s">
        <v>984</v>
      </c>
      <c r="D772" s="150">
        <v>43540</v>
      </c>
      <c r="E772" s="151" t="s">
        <v>16</v>
      </c>
      <c r="F772" s="63" t="str">
        <f>IF(E772="","",_xlfn.CONCAT(E772,_xlfn.XLOOKUP(D772,$J$9:$J$23,$I$9:$I$23,"ERROR",1,-1)))</f>
        <v>FU7</v>
      </c>
      <c r="G772" s="17" t="str">
        <f>_xlfn.CONCAT(A772," ",B772)</f>
        <v>Ada McLain</v>
      </c>
    </row>
    <row r="773" spans="1:7" x14ac:dyDescent="0.45">
      <c r="A773" s="149" t="s">
        <v>985</v>
      </c>
      <c r="B773" s="149" t="s">
        <v>984</v>
      </c>
      <c r="D773" s="150">
        <v>42618</v>
      </c>
      <c r="E773" s="151" t="s">
        <v>16</v>
      </c>
      <c r="F773" s="63" t="str">
        <f>IF(E773="","",_xlfn.CONCAT(E773,_xlfn.XLOOKUP(D773,$J$9:$J$23,$I$9:$I$23,"ERROR",1,-1)))</f>
        <v>FU11</v>
      </c>
      <c r="G773" s="17" t="str">
        <f>_xlfn.CONCAT(A773," ",B773)</f>
        <v>Greta McLain</v>
      </c>
    </row>
    <row r="774" spans="1:7" x14ac:dyDescent="0.45">
      <c r="A774" s="149" t="s">
        <v>986</v>
      </c>
      <c r="B774" s="149" t="s">
        <v>984</v>
      </c>
      <c r="C774" s="149" t="s">
        <v>217</v>
      </c>
      <c r="D774" s="150">
        <v>30496</v>
      </c>
      <c r="E774" s="151" t="s">
        <v>9</v>
      </c>
      <c r="F774" s="63" t="str">
        <f>IF(E774="","",_xlfn.CONCAT(E774,_xlfn.XLOOKUP(D774,$J$9:$J$23,$I$9:$I$23,"ERROR",1,-1)))</f>
        <v>MV40</v>
      </c>
      <c r="G774" s="17" t="str">
        <f>_xlfn.CONCAT(A774," ",B774)</f>
        <v>Hamish McLain</v>
      </c>
    </row>
    <row r="775" spans="1:7" x14ac:dyDescent="0.45">
      <c r="A775" s="146" t="s">
        <v>93</v>
      </c>
      <c r="B775" s="146" t="s">
        <v>987</v>
      </c>
      <c r="C775" s="146" t="s">
        <v>91</v>
      </c>
      <c r="D775" s="147">
        <v>25097</v>
      </c>
      <c r="E775" s="148" t="s">
        <v>9</v>
      </c>
      <c r="F775" s="63" t="str">
        <f>IF(E775="","",_xlfn.CONCAT(E775,_xlfn.XLOOKUP(D775,$J$9:$J$23,$I$9:$I$23,"ERROR",1,-1)))</f>
        <v>MV50</v>
      </c>
      <c r="G775" s="17" t="str">
        <f>_xlfn.CONCAT(A775," ",B775)</f>
        <v>James McLaughlin</v>
      </c>
    </row>
    <row r="776" spans="1:7" x14ac:dyDescent="0.45">
      <c r="A776" s="146" t="s">
        <v>437</v>
      </c>
      <c r="B776" s="146" t="s">
        <v>988</v>
      </c>
      <c r="C776" s="146" t="s">
        <v>8</v>
      </c>
      <c r="D776" s="147">
        <v>22244</v>
      </c>
      <c r="E776" s="148" t="s">
        <v>16</v>
      </c>
      <c r="F776" s="63" t="str">
        <f>IF(E776="","",_xlfn.CONCAT(E776,_xlfn.XLOOKUP(D776,$J$9:$J$23,$I$9:$I$23,"ERROR",1,-1)))</f>
        <v>FV60</v>
      </c>
      <c r="G776" s="17" t="str">
        <f>_xlfn.CONCAT(A776," ",B776)</f>
        <v>Karen McLean</v>
      </c>
    </row>
    <row r="777" spans="1:7" x14ac:dyDescent="0.45">
      <c r="A777" s="149" t="s">
        <v>356</v>
      </c>
      <c r="B777" s="149" t="s">
        <v>989</v>
      </c>
      <c r="D777" s="150">
        <v>42348</v>
      </c>
      <c r="E777" s="151" t="s">
        <v>16</v>
      </c>
      <c r="F777" s="63" t="str">
        <f>IF(E777="","",_xlfn.CONCAT(E777,_xlfn.XLOOKUP(D777,$J$9:$J$23,$I$9:$I$23,"ERROR",1,-1)))</f>
        <v>FU11</v>
      </c>
      <c r="G777" s="17" t="str">
        <f>_xlfn.CONCAT(A777," ",B777)</f>
        <v>Cameron Mcmahon</v>
      </c>
    </row>
    <row r="778" spans="1:7" x14ac:dyDescent="0.45">
      <c r="A778" s="149" t="s">
        <v>990</v>
      </c>
      <c r="B778" s="149" t="s">
        <v>989</v>
      </c>
      <c r="D778" s="150">
        <v>41351</v>
      </c>
      <c r="E778" s="151" t="s">
        <v>16</v>
      </c>
      <c r="F778" s="63" t="str">
        <f>IF(E778="","",_xlfn.CONCAT(E778,_xlfn.XLOOKUP(D778,$J$9:$J$23,$I$9:$I$23,"ERROR",1,-1)))</f>
        <v>FU13</v>
      </c>
      <c r="G778" s="17" t="str">
        <f>_xlfn.CONCAT(A778," ",B778)</f>
        <v>Beth Mcmahon</v>
      </c>
    </row>
    <row r="779" spans="1:7" x14ac:dyDescent="0.45">
      <c r="A779" s="149" t="s">
        <v>604</v>
      </c>
      <c r="B779" s="149" t="s">
        <v>989</v>
      </c>
      <c r="C779" s="149" t="s">
        <v>217</v>
      </c>
      <c r="D779" s="150">
        <v>27383</v>
      </c>
      <c r="E779" s="151" t="s">
        <v>16</v>
      </c>
      <c r="F779" s="63" t="str">
        <f>IF(E779="","",_xlfn.CONCAT(E779,_xlfn.XLOOKUP(D779,$J$9:$J$23,$I$9:$I$23,"ERROR",1,-1)))</f>
        <v>FV50</v>
      </c>
      <c r="G779" s="17" t="str">
        <f>_xlfn.CONCAT(A779," ",B779)</f>
        <v>Ashley Mcmahon</v>
      </c>
    </row>
    <row r="780" spans="1:7" x14ac:dyDescent="0.45">
      <c r="A780" s="149" t="s">
        <v>454</v>
      </c>
      <c r="B780" s="149" t="s">
        <v>991</v>
      </c>
      <c r="C780" s="149" t="s">
        <v>28</v>
      </c>
      <c r="D780" s="150">
        <v>37582</v>
      </c>
      <c r="E780" s="151" t="s">
        <v>16</v>
      </c>
      <c r="F780" s="63" t="str">
        <f>IF(E780="","",_xlfn.CONCAT(E780,_xlfn.XLOOKUP(D780,$J$9:$J$23,$I$9:$I$23,"ERROR",1,-1)))</f>
        <v>FSEN</v>
      </c>
      <c r="G780" s="17" t="str">
        <f>_xlfn.CONCAT(A780," ",B780)</f>
        <v>Millie McVittie</v>
      </c>
    </row>
    <row r="781" spans="1:7" x14ac:dyDescent="0.45">
      <c r="A781" s="149" t="s">
        <v>992</v>
      </c>
      <c r="B781" s="149" t="s">
        <v>991</v>
      </c>
      <c r="C781" s="149" t="s">
        <v>28</v>
      </c>
      <c r="D781" s="150">
        <v>22797</v>
      </c>
      <c r="E781" s="151" t="s">
        <v>9</v>
      </c>
      <c r="F781" s="63" t="str">
        <f>IF(E781="","",_xlfn.CONCAT(E781,_xlfn.XLOOKUP(D781,$J$9:$J$23,$I$9:$I$23,"ERROR",1,-1)))</f>
        <v>MV60</v>
      </c>
      <c r="G781" s="17" t="str">
        <f>_xlfn.CONCAT(A781," ",B781)</f>
        <v>Trevor McVittie</v>
      </c>
    </row>
    <row r="782" spans="1:7" x14ac:dyDescent="0.45">
      <c r="A782" s="146" t="s">
        <v>993</v>
      </c>
      <c r="B782" s="146" t="s">
        <v>994</v>
      </c>
      <c r="C782" s="146" t="s">
        <v>28</v>
      </c>
      <c r="D782" s="147">
        <v>33102</v>
      </c>
      <c r="E782" s="148" t="s">
        <v>16</v>
      </c>
      <c r="F782" s="63" t="str">
        <f>IF(E782="","",_xlfn.CONCAT(E782,_xlfn.XLOOKUP(D782,$J$9:$J$23,$I$9:$I$23,"ERROR",1,-1)))</f>
        <v>FSEN</v>
      </c>
      <c r="G782" s="17" t="str">
        <f>_xlfn.CONCAT(A782," ",B782)</f>
        <v>Katherine Melrose</v>
      </c>
    </row>
    <row r="783" spans="1:7" x14ac:dyDescent="0.45">
      <c r="A783" s="146" t="s">
        <v>345</v>
      </c>
      <c r="B783" s="146" t="s">
        <v>995</v>
      </c>
      <c r="C783" s="146" t="s">
        <v>28</v>
      </c>
      <c r="D783" s="147">
        <v>31277</v>
      </c>
      <c r="E783" s="148" t="s">
        <v>9</v>
      </c>
      <c r="F783" s="63" t="str">
        <f>IF(E783="","",_xlfn.CONCAT(E783,_xlfn.XLOOKUP(D783,$J$9:$J$23,$I$9:$I$23,"ERROR",1,-1)))</f>
        <v>MSEN</v>
      </c>
      <c r="G783" s="17" t="str">
        <f>_xlfn.CONCAT(A783," ",B783)</f>
        <v>Keith Melvin</v>
      </c>
    </row>
    <row r="784" spans="1:7" x14ac:dyDescent="0.45">
      <c r="A784" s="146" t="s">
        <v>365</v>
      </c>
      <c r="B784" s="146" t="s">
        <v>996</v>
      </c>
      <c r="C784" s="146" t="s">
        <v>12</v>
      </c>
      <c r="D784" s="147">
        <v>26177</v>
      </c>
      <c r="E784" s="148" t="s">
        <v>16</v>
      </c>
      <c r="F784" s="63" t="str">
        <f>IF(E784="","",_xlfn.CONCAT(E784,_xlfn.XLOOKUP(D784,$J$9:$J$23,$I$9:$I$23,"ERROR",1,-1)))</f>
        <v>FV50</v>
      </c>
      <c r="G784" s="17" t="str">
        <f>_xlfn.CONCAT(A784," ",B784)</f>
        <v>Nicola Merrett</v>
      </c>
    </row>
    <row r="785" spans="1:7" x14ac:dyDescent="0.45">
      <c r="A785" s="146" t="s">
        <v>610</v>
      </c>
      <c r="B785" s="146" t="s">
        <v>997</v>
      </c>
      <c r="C785" s="149" t="s">
        <v>28</v>
      </c>
      <c r="D785" s="150">
        <v>33715</v>
      </c>
      <c r="E785" s="151" t="s">
        <v>16</v>
      </c>
      <c r="F785" s="63" t="str">
        <f>IF(E785="","",_xlfn.CONCAT(E785,_xlfn.XLOOKUP(D785,$J$9:$J$23,$I$9:$I$23,"ERROR",1,-1)))</f>
        <v>FSEN</v>
      </c>
      <c r="G785" s="17" t="str">
        <f>_xlfn.CONCAT(A785," ",B785)</f>
        <v>Rachel Messenger</v>
      </c>
    </row>
    <row r="786" spans="1:7" x14ac:dyDescent="0.45">
      <c r="A786" s="146" t="s">
        <v>77</v>
      </c>
      <c r="B786" s="146" t="s">
        <v>997</v>
      </c>
      <c r="C786" s="146" t="s">
        <v>43</v>
      </c>
      <c r="D786" s="147">
        <v>27143</v>
      </c>
      <c r="E786" s="148" t="s">
        <v>9</v>
      </c>
      <c r="F786" s="63" t="str">
        <f>IF(E786="","",_xlfn.CONCAT(E786,_xlfn.XLOOKUP(D786,$J$9:$J$23,$I$9:$I$23,"ERROR",1,-1)))</f>
        <v>MV50</v>
      </c>
      <c r="G786" s="17" t="str">
        <f>_xlfn.CONCAT(A786," ",B786)</f>
        <v>John Messenger</v>
      </c>
    </row>
    <row r="787" spans="1:7" x14ac:dyDescent="0.45">
      <c r="A787" s="149" t="s">
        <v>998</v>
      </c>
      <c r="B787" s="149" t="s">
        <v>999</v>
      </c>
      <c r="C787" s="149" t="s">
        <v>94</v>
      </c>
      <c r="D787" s="150">
        <v>26956</v>
      </c>
      <c r="E787" s="151" t="s">
        <v>9</v>
      </c>
      <c r="F787" s="63" t="str">
        <f>IF(E787="","",_xlfn.CONCAT(E787,_xlfn.XLOOKUP(D787,$J$9:$J$23,$I$9:$I$23,"ERROR",1,-1)))</f>
        <v>MV50</v>
      </c>
      <c r="G787" s="17" t="str">
        <f>_xlfn.CONCAT(A787," ",B787)</f>
        <v>Philip Metcalf</v>
      </c>
    </row>
    <row r="788" spans="1:7" x14ac:dyDescent="0.45">
      <c r="A788" s="146" t="s">
        <v>1000</v>
      </c>
      <c r="B788" s="146" t="s">
        <v>1001</v>
      </c>
      <c r="C788" s="146" t="s">
        <v>28</v>
      </c>
      <c r="D788" s="147">
        <v>35517</v>
      </c>
      <c r="E788" s="148" t="s">
        <v>16</v>
      </c>
      <c r="F788" s="63" t="str">
        <f>IF(E788="","",_xlfn.CONCAT(E788,_xlfn.XLOOKUP(D788,$J$9:$J$23,$I$9:$I$23,"ERROR",1,-1)))</f>
        <v>FSEN</v>
      </c>
      <c r="G788" s="17" t="str">
        <f>_xlfn.CONCAT(A788," ",B788)</f>
        <v>Catherine Mieras</v>
      </c>
    </row>
    <row r="789" spans="1:7" x14ac:dyDescent="0.45">
      <c r="A789" s="146" t="s">
        <v>305</v>
      </c>
      <c r="B789" s="146" t="s">
        <v>1002</v>
      </c>
      <c r="C789" s="146" t="s">
        <v>94</v>
      </c>
      <c r="D789" s="147">
        <v>31507</v>
      </c>
      <c r="E789" s="148" t="s">
        <v>9</v>
      </c>
      <c r="F789" s="63" t="str">
        <f>IF(E789="","",_xlfn.CONCAT(E789,_xlfn.XLOOKUP(D789,$J$9:$J$23,$I$9:$I$23,"ERROR",1,-1)))</f>
        <v>MSEN</v>
      </c>
      <c r="G789" s="17" t="str">
        <f>_xlfn.CONCAT(A789," ",B789)</f>
        <v>Martin Mikkelsen-Barron</v>
      </c>
    </row>
    <row r="790" spans="1:7" x14ac:dyDescent="0.45">
      <c r="A790" s="146" t="s">
        <v>231</v>
      </c>
      <c r="B790" s="146" t="s">
        <v>1002</v>
      </c>
      <c r="C790" s="146" t="s">
        <v>94</v>
      </c>
      <c r="D790" s="147">
        <v>31507</v>
      </c>
      <c r="E790" s="148" t="s">
        <v>9</v>
      </c>
      <c r="F790" s="63" t="str">
        <f>IF(E790="","",_xlfn.CONCAT(E790,_xlfn.XLOOKUP(D790,$J$9:$J$23,$I$9:$I$23,"ERROR",1,-1)))</f>
        <v>MSEN</v>
      </c>
      <c r="G790" s="17" t="str">
        <f>_xlfn.CONCAT(A790," ",B790)</f>
        <v>Mark Mikkelsen-Barron</v>
      </c>
    </row>
    <row r="791" spans="1:7" x14ac:dyDescent="0.45">
      <c r="A791" s="146" t="s">
        <v>849</v>
      </c>
      <c r="B791" s="146" t="s">
        <v>1003</v>
      </c>
      <c r="C791" s="146" t="s">
        <v>79</v>
      </c>
      <c r="D791" s="150">
        <v>30489</v>
      </c>
      <c r="E791" s="148" t="s">
        <v>16</v>
      </c>
      <c r="F791" s="63" t="str">
        <f>IF(E791="","",_xlfn.CONCAT(E791,_xlfn.XLOOKUP(D791,$J$9:$J$23,$I$9:$I$23,"ERROR",1,-1)))</f>
        <v>FV40</v>
      </c>
      <c r="G791" s="17" t="str">
        <f>_xlfn.CONCAT(A791," ",B791)</f>
        <v>Katie Milburn</v>
      </c>
    </row>
    <row r="792" spans="1:7" x14ac:dyDescent="0.45">
      <c r="A792" s="146" t="s">
        <v>77</v>
      </c>
      <c r="B792" s="146" t="s">
        <v>1004</v>
      </c>
      <c r="C792" s="146" t="s">
        <v>20</v>
      </c>
      <c r="D792" s="147">
        <v>27047</v>
      </c>
      <c r="E792" s="148" t="s">
        <v>9</v>
      </c>
      <c r="F792" s="63" t="str">
        <f>IF(E792="","",_xlfn.CONCAT(E792,_xlfn.XLOOKUP(D792,$J$9:$J$23,$I$9:$I$23,"ERROR",1,-1)))</f>
        <v>MV50</v>
      </c>
      <c r="G792" s="17" t="str">
        <f>_xlfn.CONCAT(A792," ",B792)</f>
        <v>John Millen</v>
      </c>
    </row>
    <row r="793" spans="1:7" x14ac:dyDescent="0.45">
      <c r="A793" s="146" t="s">
        <v>301</v>
      </c>
      <c r="B793" s="146" t="s">
        <v>1005</v>
      </c>
      <c r="C793" s="146" t="s">
        <v>1006</v>
      </c>
      <c r="D793" s="147">
        <v>30793</v>
      </c>
      <c r="E793" s="148" t="s">
        <v>9</v>
      </c>
      <c r="F793" s="63" t="str">
        <f>IF(E793="","",_xlfn.CONCAT(E793,_xlfn.XLOOKUP(D793,$J$9:$J$23,$I$9:$I$23,"ERROR",1,-1)))</f>
        <v>MV40</v>
      </c>
      <c r="G793" s="17" t="str">
        <f>_xlfn.CONCAT(A793," ",B793)</f>
        <v>Richard Millener</v>
      </c>
    </row>
    <row r="794" spans="1:7" x14ac:dyDescent="0.45">
      <c r="A794" s="146" t="s">
        <v>61</v>
      </c>
      <c r="B794" s="146" t="s">
        <v>1007</v>
      </c>
      <c r="C794" s="146" t="s">
        <v>586</v>
      </c>
      <c r="D794" s="147">
        <v>24233</v>
      </c>
      <c r="E794" s="148" t="s">
        <v>9</v>
      </c>
      <c r="F794" s="63" t="str">
        <f>IF(E794="","",_xlfn.CONCAT(E794,_xlfn.XLOOKUP(D794,$J$9:$J$23,$I$9:$I$23,"ERROR",1,-1)))</f>
        <v>MV50</v>
      </c>
      <c r="G794" s="17" t="str">
        <f>_xlfn.CONCAT(A794," ",B794)</f>
        <v>David Milliken</v>
      </c>
    </row>
    <row r="795" spans="1:7" x14ac:dyDescent="0.45">
      <c r="A795" s="149" t="s">
        <v>1008</v>
      </c>
      <c r="B795" s="149" t="s">
        <v>1009</v>
      </c>
      <c r="C795" s="149" t="s">
        <v>24</v>
      </c>
      <c r="D795" s="150">
        <v>26079</v>
      </c>
      <c r="E795" s="151" t="s">
        <v>9</v>
      </c>
      <c r="F795" s="63" t="str">
        <f>IF(E795="","",_xlfn.CONCAT(E795,_xlfn.XLOOKUP(D795,$J$9:$J$23,$I$9:$I$23,"ERROR",1,-1)))</f>
        <v>MV50</v>
      </c>
      <c r="G795" s="17" t="str">
        <f>_xlfn.CONCAT(A795," ",B795)</f>
        <v>Owen Mills</v>
      </c>
    </row>
    <row r="796" spans="1:7" x14ac:dyDescent="0.45">
      <c r="A796" s="146" t="s">
        <v>1010</v>
      </c>
      <c r="B796" s="146" t="s">
        <v>1011</v>
      </c>
      <c r="C796" s="146" t="s">
        <v>135</v>
      </c>
      <c r="D796" s="147">
        <v>23370</v>
      </c>
      <c r="E796" s="148" t="s">
        <v>16</v>
      </c>
      <c r="F796" s="63" t="str">
        <f>IF(E796="","",_xlfn.CONCAT(E796,_xlfn.XLOOKUP(D796,$J$9:$J$23,$I$9:$I$23,"ERROR",1,-1)))</f>
        <v>FV60</v>
      </c>
      <c r="G796" s="17" t="str">
        <f>_xlfn.CONCAT(A796," ",B796)</f>
        <v>Fliss Milner</v>
      </c>
    </row>
    <row r="797" spans="1:7" x14ac:dyDescent="0.45">
      <c r="A797" s="149" t="s">
        <v>351</v>
      </c>
      <c r="B797" s="149" t="s">
        <v>1476</v>
      </c>
      <c r="C797" s="149" t="s">
        <v>24</v>
      </c>
      <c r="D797" s="150">
        <v>34679</v>
      </c>
      <c r="E797" s="151" t="s">
        <v>9</v>
      </c>
      <c r="F797" s="63" t="str">
        <f>IF(E797="","",_xlfn.CONCAT(E797,_xlfn.XLOOKUP(D797,$J$9:$J$23,$I$9:$I$23,"ERROR",1,-1)))</f>
        <v>MSEN</v>
      </c>
      <c r="G797" s="17" t="str">
        <f>_xlfn.CONCAT(A797," ",B797)</f>
        <v>Jonathan Milton</v>
      </c>
    </row>
    <row r="798" spans="1:7" x14ac:dyDescent="0.45">
      <c r="A798" s="146" t="s">
        <v>61</v>
      </c>
      <c r="B798" s="146" t="s">
        <v>1012</v>
      </c>
      <c r="C798" s="146" t="s">
        <v>1013</v>
      </c>
      <c r="D798" s="150">
        <v>30482</v>
      </c>
      <c r="E798" s="148" t="s">
        <v>9</v>
      </c>
      <c r="F798" s="63" t="str">
        <f>IF(E798="","",_xlfn.CONCAT(E798,_xlfn.XLOOKUP(D798,$J$9:$J$23,$I$9:$I$23,"ERROR",1,-1)))</f>
        <v>MV40</v>
      </c>
      <c r="G798" s="17" t="str">
        <f>_xlfn.CONCAT(A798," ",B798)</f>
        <v>David Mirfield</v>
      </c>
    </row>
    <row r="799" spans="1:7" x14ac:dyDescent="0.45">
      <c r="A799" s="146" t="s">
        <v>107</v>
      </c>
      <c r="B799" s="146" t="s">
        <v>1014</v>
      </c>
      <c r="C799" s="146" t="s">
        <v>1015</v>
      </c>
      <c r="D799" s="147">
        <v>32050</v>
      </c>
      <c r="E799" s="148" t="s">
        <v>9</v>
      </c>
      <c r="F799" s="63" t="str">
        <f>IF(E799="","",_xlfn.CONCAT(E799,_xlfn.XLOOKUP(D799,$J$9:$J$23,$I$9:$I$23,"ERROR",1,-1)))</f>
        <v>MSEN</v>
      </c>
      <c r="G799" s="17" t="str">
        <f>_xlfn.CONCAT(A799," ",B799)</f>
        <v>Thomas Mitchell</v>
      </c>
    </row>
    <row r="800" spans="1:7" x14ac:dyDescent="0.45">
      <c r="A800" s="146" t="s">
        <v>1016</v>
      </c>
      <c r="B800" s="146" t="s">
        <v>1017</v>
      </c>
      <c r="C800" s="146" t="s">
        <v>28</v>
      </c>
      <c r="D800" s="147">
        <v>29436</v>
      </c>
      <c r="E800" s="148" t="s">
        <v>16</v>
      </c>
      <c r="F800" s="63" t="str">
        <f>IF(E800="","",_xlfn.CONCAT(E800,_xlfn.XLOOKUP(D800,$J$9:$J$23,$I$9:$I$23,"ERROR",1,-1)))</f>
        <v>FV40</v>
      </c>
      <c r="G800" s="17" t="str">
        <f>_xlfn.CONCAT(A800," ",B800)</f>
        <v>Cherry Moger</v>
      </c>
    </row>
    <row r="801" spans="1:7" x14ac:dyDescent="0.45">
      <c r="A801" s="152" t="s">
        <v>1018</v>
      </c>
      <c r="B801" s="152" t="s">
        <v>277</v>
      </c>
      <c r="C801" s="152" t="s">
        <v>24</v>
      </c>
      <c r="D801" s="147">
        <v>38279</v>
      </c>
      <c r="E801" s="148" t="s">
        <v>16</v>
      </c>
      <c r="F801" s="63" t="str">
        <f>IF(E801="","",_xlfn.CONCAT(E801,_xlfn.XLOOKUP(D801,$J$9:$J$23,$I$9:$I$23,"ERROR",1,-1)))</f>
        <v>FU23</v>
      </c>
      <c r="G801" s="17" t="str">
        <f>_xlfn.CONCAT(A801," ",B801)</f>
        <v>Steels Molly</v>
      </c>
    </row>
    <row r="802" spans="1:7" x14ac:dyDescent="0.45">
      <c r="A802" s="146" t="s">
        <v>196</v>
      </c>
      <c r="B802" s="146" t="s">
        <v>1019</v>
      </c>
      <c r="C802" s="146" t="s">
        <v>139</v>
      </c>
      <c r="D802" s="147">
        <v>36078</v>
      </c>
      <c r="E802" s="148" t="s">
        <v>9</v>
      </c>
      <c r="F802" s="63" t="str">
        <f>IF(E802="","",_xlfn.CONCAT(E802,_xlfn.XLOOKUP(D802,$J$9:$J$23,$I$9:$I$23,"ERROR",1,-1)))</f>
        <v>MSEN</v>
      </c>
      <c r="G802" s="17" t="str">
        <f>_xlfn.CONCAT(A802," ",B802)</f>
        <v>Tom Molnar</v>
      </c>
    </row>
    <row r="803" spans="1:7" x14ac:dyDescent="0.45">
      <c r="A803" s="146" t="s">
        <v>816</v>
      </c>
      <c r="B803" s="146" t="s">
        <v>1020</v>
      </c>
      <c r="C803" s="146" t="s">
        <v>91</v>
      </c>
      <c r="D803" s="147">
        <v>21349</v>
      </c>
      <c r="E803" s="148" t="s">
        <v>9</v>
      </c>
      <c r="F803" s="63" t="str">
        <f>IF(E803="","",_xlfn.CONCAT(E803,_xlfn.XLOOKUP(D803,$J$9:$J$23,$I$9:$I$23,"ERROR",1,-1)))</f>
        <v>MV60</v>
      </c>
      <c r="G803" s="17" t="str">
        <f>_xlfn.CONCAT(A803," ",B803)</f>
        <v>Nick Moore</v>
      </c>
    </row>
    <row r="804" spans="1:7" x14ac:dyDescent="0.45">
      <c r="A804" s="146" t="s">
        <v>437</v>
      </c>
      <c r="B804" s="146" t="s">
        <v>1021</v>
      </c>
      <c r="C804" s="146" t="s">
        <v>1022</v>
      </c>
      <c r="D804" s="147">
        <v>29903</v>
      </c>
      <c r="E804" s="148" t="s">
        <v>16</v>
      </c>
      <c r="F804" s="63" t="str">
        <f>IF(E804="","",_xlfn.CONCAT(E804,_xlfn.XLOOKUP(D804,$J$9:$J$23,$I$9:$I$23,"ERROR",1,-1)))</f>
        <v>FV40</v>
      </c>
      <c r="G804" s="17" t="str">
        <f>_xlfn.CONCAT(A804," ",B804)</f>
        <v>Karen Moorfield</v>
      </c>
    </row>
    <row r="805" spans="1:7" x14ac:dyDescent="0.45">
      <c r="A805" s="146" t="s">
        <v>1023</v>
      </c>
      <c r="B805" s="146" t="s">
        <v>1021</v>
      </c>
      <c r="C805" s="146" t="s">
        <v>1022</v>
      </c>
      <c r="D805" s="147">
        <v>25403</v>
      </c>
      <c r="E805" s="148" t="s">
        <v>9</v>
      </c>
      <c r="F805" s="63" t="str">
        <f>IF(E805="","",_xlfn.CONCAT(E805,_xlfn.XLOOKUP(D805,$J$9:$J$23,$I$9:$I$23,"ERROR",1,-1)))</f>
        <v>MV50</v>
      </c>
      <c r="G805" s="17" t="str">
        <f>_xlfn.CONCAT(A805," ",B805)</f>
        <v>Warren Moorfield</v>
      </c>
    </row>
    <row r="806" spans="1:7" x14ac:dyDescent="0.45">
      <c r="A806" s="146" t="s">
        <v>681</v>
      </c>
      <c r="B806" s="146" t="s">
        <v>1442</v>
      </c>
      <c r="C806" s="146" t="s">
        <v>646</v>
      </c>
      <c r="D806" s="150">
        <v>31476</v>
      </c>
      <c r="E806" s="151" t="s">
        <v>9</v>
      </c>
      <c r="F806" s="63" t="str">
        <f>IF(E806="","",_xlfn.CONCAT(E806,_xlfn.XLOOKUP(D806,$J$9:$J$23,$I$9:$I$23,"ERROR",1,-1)))</f>
        <v>MSEN</v>
      </c>
      <c r="G806" s="17" t="str">
        <f>_xlfn.CONCAT(A806," ",B806)</f>
        <v>Steven Moorhouse</v>
      </c>
    </row>
    <row r="807" spans="1:7" x14ac:dyDescent="0.45">
      <c r="A807" s="146" t="s">
        <v>951</v>
      </c>
      <c r="B807" s="146" t="s">
        <v>1024</v>
      </c>
      <c r="C807" s="146" t="s">
        <v>139</v>
      </c>
      <c r="D807" s="147">
        <v>38784</v>
      </c>
      <c r="E807" s="148" t="s">
        <v>9</v>
      </c>
      <c r="F807" s="63" t="str">
        <f>IF(E807="","",_xlfn.CONCAT(E807,_xlfn.XLOOKUP(D807,$J$9:$J$23,$I$9:$I$23,"ERROR",1,-1)))</f>
        <v>MU23</v>
      </c>
      <c r="G807" s="17" t="str">
        <f>_xlfn.CONCAT(A807," ",B807)</f>
        <v>Mason Mora</v>
      </c>
    </row>
    <row r="808" spans="1:7" x14ac:dyDescent="0.45">
      <c r="A808" s="152" t="s">
        <v>1025</v>
      </c>
      <c r="B808" s="152" t="s">
        <v>1026</v>
      </c>
      <c r="C808" s="152" t="s">
        <v>1027</v>
      </c>
      <c r="D808" s="153">
        <v>28355</v>
      </c>
      <c r="E808" s="154" t="s">
        <v>9</v>
      </c>
      <c r="F808" s="63" t="str">
        <f>IF(E808="","",_xlfn.CONCAT(E808,_xlfn.XLOOKUP(D808,$J$9:$J$23,$I$9:$I$23,"ERROR",1,-1)))</f>
        <v>MV40</v>
      </c>
      <c r="G808" s="17" t="str">
        <f>_xlfn.CONCAT(A808," ",B808)</f>
        <v>Declan Morgan</v>
      </c>
    </row>
    <row r="809" spans="1:7" x14ac:dyDescent="0.45">
      <c r="A809" s="146" t="s">
        <v>338</v>
      </c>
      <c r="B809" s="146" t="s">
        <v>1028</v>
      </c>
      <c r="C809" s="146" t="s">
        <v>79</v>
      </c>
      <c r="D809" s="147">
        <v>31422</v>
      </c>
      <c r="E809" s="148" t="s">
        <v>9</v>
      </c>
      <c r="F809" s="63" t="str">
        <f>IF(E809="","",_xlfn.CONCAT(E809,_xlfn.XLOOKUP(D809,$J$9:$J$23,$I$9:$I$23,"ERROR",1,-1)))</f>
        <v>MSEN</v>
      </c>
      <c r="G809" s="17" t="str">
        <f>_xlfn.CONCAT(A809," ",B809)</f>
        <v>Scott Morley</v>
      </c>
    </row>
    <row r="810" spans="1:7" x14ac:dyDescent="0.45">
      <c r="A810" s="146" t="s">
        <v>6</v>
      </c>
      <c r="B810" s="146" t="s">
        <v>1029</v>
      </c>
      <c r="C810" s="146" t="s">
        <v>112</v>
      </c>
      <c r="D810" s="147">
        <v>29724</v>
      </c>
      <c r="E810" s="148" t="s">
        <v>9</v>
      </c>
      <c r="F810" s="63" t="str">
        <f>IF(E810="","",_xlfn.CONCAT(E810,_xlfn.XLOOKUP(D810,$J$9:$J$23,$I$9:$I$23,"ERROR",1,-1)))</f>
        <v>MV40</v>
      </c>
      <c r="G810" s="17" t="str">
        <f>_xlfn.CONCAT(A810," ",B810)</f>
        <v>Ian Morris</v>
      </c>
    </row>
    <row r="811" spans="1:7" x14ac:dyDescent="0.45">
      <c r="A811" s="146" t="s">
        <v>393</v>
      </c>
      <c r="B811" s="146" t="s">
        <v>1029</v>
      </c>
      <c r="C811" s="146" t="s">
        <v>24</v>
      </c>
      <c r="D811" s="147">
        <v>29013</v>
      </c>
      <c r="E811" s="148" t="s">
        <v>9</v>
      </c>
      <c r="F811" s="63" t="str">
        <f>IF(E811="","",_xlfn.CONCAT(E811,_xlfn.XLOOKUP(D811,$J$9:$J$23,$I$9:$I$23,"ERROR",1,-1)))</f>
        <v>MV40</v>
      </c>
      <c r="G811" s="17" t="str">
        <f>_xlfn.CONCAT(A811," ",B811)</f>
        <v>Jim Morris</v>
      </c>
    </row>
    <row r="812" spans="1:7" x14ac:dyDescent="0.45">
      <c r="A812" s="146" t="s">
        <v>93</v>
      </c>
      <c r="B812" s="146" t="s">
        <v>1029</v>
      </c>
      <c r="C812" s="146" t="s">
        <v>24</v>
      </c>
      <c r="D812" s="147">
        <v>29013</v>
      </c>
      <c r="E812" s="148" t="s">
        <v>9</v>
      </c>
      <c r="F812" s="63" t="str">
        <f>IF(E812="","",_xlfn.CONCAT(E812,_xlfn.XLOOKUP(D812,$J$9:$J$23,$I$9:$I$23,"ERROR",1,-1)))</f>
        <v>MV40</v>
      </c>
      <c r="G812" s="17" t="str">
        <f>_xlfn.CONCAT(A812," ",B812)</f>
        <v>James Morris</v>
      </c>
    </row>
    <row r="813" spans="1:7" x14ac:dyDescent="0.45">
      <c r="A813" s="146" t="s">
        <v>1030</v>
      </c>
      <c r="B813" s="146" t="s">
        <v>1029</v>
      </c>
      <c r="C813" s="149" t="s">
        <v>612</v>
      </c>
      <c r="D813" s="147">
        <v>20660</v>
      </c>
      <c r="E813" s="148" t="s">
        <v>16</v>
      </c>
      <c r="F813" s="63" t="str">
        <f>IF(E813="","",_xlfn.CONCAT(E813,_xlfn.XLOOKUP(D813,$J$9:$J$23,$I$9:$I$23,"ERROR",1,-1)))</f>
        <v>FV60</v>
      </c>
      <c r="G813" s="17" t="str">
        <f>_xlfn.CONCAT(A813," ",B813)</f>
        <v>Kathy Morris</v>
      </c>
    </row>
    <row r="814" spans="1:7" x14ac:dyDescent="0.45">
      <c r="A814" s="146" t="s">
        <v>96</v>
      </c>
      <c r="B814" s="146" t="s">
        <v>1029</v>
      </c>
      <c r="C814" s="146" t="s">
        <v>24</v>
      </c>
      <c r="D814" s="147">
        <v>19560</v>
      </c>
      <c r="E814" s="148" t="s">
        <v>9</v>
      </c>
      <c r="F814" s="63" t="str">
        <f>IF(E814="","",_xlfn.CONCAT(E814,_xlfn.XLOOKUP(D814,$J$9:$J$23,$I$9:$I$23,"ERROR",1,-1)))</f>
        <v>MV70</v>
      </c>
      <c r="G814" s="17" t="str">
        <f>_xlfn.CONCAT(A814," ",B814)</f>
        <v>Paul Morris</v>
      </c>
    </row>
    <row r="815" spans="1:7" x14ac:dyDescent="0.45">
      <c r="A815" s="149" t="s">
        <v>470</v>
      </c>
      <c r="B815" s="149" t="s">
        <v>1031</v>
      </c>
      <c r="C815" s="149" t="s">
        <v>28</v>
      </c>
      <c r="D815" s="150">
        <v>36104</v>
      </c>
      <c r="E815" s="151" t="s">
        <v>9</v>
      </c>
      <c r="F815" s="63" t="str">
        <f>IF(E815="","",_xlfn.CONCAT(E815,_xlfn.XLOOKUP(D815,$J$9:$J$23,$I$9:$I$23,"ERROR",1,-1)))</f>
        <v>MSEN</v>
      </c>
      <c r="G815" s="17" t="str">
        <f>_xlfn.CONCAT(A815," ",B815)</f>
        <v>Stephen Moss</v>
      </c>
    </row>
    <row r="816" spans="1:7" x14ac:dyDescent="0.45">
      <c r="A816" s="146" t="s">
        <v>1032</v>
      </c>
      <c r="B816" s="146" t="s">
        <v>1033</v>
      </c>
      <c r="C816" s="146" t="s">
        <v>91</v>
      </c>
      <c r="D816" s="147">
        <v>19996</v>
      </c>
      <c r="E816" s="148" t="s">
        <v>16</v>
      </c>
      <c r="F816" s="63" t="str">
        <f>IF(E816="","",_xlfn.CONCAT(E816,_xlfn.XLOOKUP(D816,$J$9:$J$23,$I$9:$I$23,"ERROR",1,-1)))</f>
        <v>FV70</v>
      </c>
      <c r="G816" s="17" t="str">
        <f>_xlfn.CONCAT(A816," ",B816)</f>
        <v>Jane Mottram</v>
      </c>
    </row>
    <row r="817" spans="1:7" x14ac:dyDescent="0.45">
      <c r="A817" s="146" t="s">
        <v>118</v>
      </c>
      <c r="B817" s="146" t="s">
        <v>1034</v>
      </c>
      <c r="C817" s="146" t="s">
        <v>268</v>
      </c>
      <c r="D817" s="147">
        <v>26404</v>
      </c>
      <c r="E817" s="148" t="s">
        <v>9</v>
      </c>
      <c r="F817" s="63" t="str">
        <f>IF(E817="","",_xlfn.CONCAT(E817,_xlfn.XLOOKUP(D817,$J$9:$J$23,$I$9:$I$23,"ERROR",1,-1)))</f>
        <v>MV50</v>
      </c>
      <c r="G817" s="17" t="str">
        <f>_xlfn.CONCAT(A817," ",B817)</f>
        <v>Simon Mounsey</v>
      </c>
    </row>
    <row r="818" spans="1:7" x14ac:dyDescent="0.45">
      <c r="A818" s="146" t="s">
        <v>1035</v>
      </c>
      <c r="B818" s="146" t="s">
        <v>1036</v>
      </c>
      <c r="C818" s="146" t="s">
        <v>24</v>
      </c>
      <c r="D818" s="147">
        <v>31107</v>
      </c>
      <c r="E818" s="148" t="s">
        <v>16</v>
      </c>
      <c r="F818" s="63" t="str">
        <f>IF(E818="","",_xlfn.CONCAT(E818,_xlfn.XLOOKUP(D818,$J$9:$J$23,$I$9:$I$23,"ERROR",1,-1)))</f>
        <v>FV40</v>
      </c>
      <c r="G818" s="17" t="str">
        <f>_xlfn.CONCAT(A818," ",B818)</f>
        <v>Lorela Movileanu</v>
      </c>
    </row>
    <row r="819" spans="1:7" x14ac:dyDescent="0.45">
      <c r="A819" s="146" t="s">
        <v>319</v>
      </c>
      <c r="B819" s="146" t="s">
        <v>1037</v>
      </c>
      <c r="C819" s="146" t="s">
        <v>24</v>
      </c>
      <c r="D819" s="147">
        <v>23755</v>
      </c>
      <c r="E819" s="148" t="s">
        <v>9</v>
      </c>
      <c r="F819" s="63" t="str">
        <f>IF(E819="","",_xlfn.CONCAT(E819,_xlfn.XLOOKUP(D819,$J$9:$J$23,$I$9:$I$23,"ERROR",1,-1)))</f>
        <v>MV60</v>
      </c>
      <c r="G819" s="17" t="str">
        <f>_xlfn.CONCAT(A819," ",B819)</f>
        <v>Andy Murphie</v>
      </c>
    </row>
    <row r="820" spans="1:7" x14ac:dyDescent="0.45">
      <c r="A820" s="146" t="s">
        <v>358</v>
      </c>
      <c r="B820" s="146" t="s">
        <v>1452</v>
      </c>
      <c r="C820" s="146" t="s">
        <v>24</v>
      </c>
      <c r="D820" s="150">
        <v>33868</v>
      </c>
      <c r="E820" s="151" t="s">
        <v>9</v>
      </c>
      <c r="F820" s="63" t="str">
        <f>IF(E820="","",_xlfn.CONCAT(E820,_xlfn.XLOOKUP(D820,$J$9:$J$23,$I$9:$I$23,"ERROR",1,-1)))</f>
        <v>MSEN</v>
      </c>
      <c r="G820" s="17" t="str">
        <f>_xlfn.CONCAT(A820," ",B820)</f>
        <v>George Murphy</v>
      </c>
    </row>
    <row r="821" spans="1:7" x14ac:dyDescent="0.45">
      <c r="A821" s="146" t="s">
        <v>986</v>
      </c>
      <c r="B821" s="146" t="s">
        <v>1038</v>
      </c>
      <c r="C821" s="146" t="s">
        <v>24</v>
      </c>
      <c r="D821" s="147">
        <v>33211</v>
      </c>
      <c r="E821" s="148" t="s">
        <v>9</v>
      </c>
      <c r="F821" s="63" t="str">
        <f>IF(E821="","",_xlfn.CONCAT(E821,_xlfn.XLOOKUP(D821,$J$9:$J$23,$I$9:$I$23,"ERROR",1,-1)))</f>
        <v>MSEN</v>
      </c>
      <c r="G821" s="17" t="str">
        <f>_xlfn.CONCAT(A821," ",B821)</f>
        <v>Hamish Murray</v>
      </c>
    </row>
    <row r="822" spans="1:7" x14ac:dyDescent="0.45">
      <c r="A822" s="149" t="s">
        <v>1039</v>
      </c>
      <c r="B822" s="149" t="s">
        <v>1038</v>
      </c>
      <c r="C822" s="149" t="s">
        <v>230</v>
      </c>
      <c r="D822" s="150">
        <v>26661</v>
      </c>
      <c r="E822" s="151" t="s">
        <v>9</v>
      </c>
      <c r="F822" s="63" t="str">
        <f>IF(E822="","",_xlfn.CONCAT(E822,_xlfn.XLOOKUP(D822,$J$9:$J$23,$I$9:$I$23,"ERROR",1,-1)))</f>
        <v>MV50</v>
      </c>
      <c r="G822" s="17" t="str">
        <f>_xlfn.CONCAT(A822," ",B822)</f>
        <v>Wayne Murray</v>
      </c>
    </row>
    <row r="823" spans="1:7" x14ac:dyDescent="0.45">
      <c r="A823" s="146" t="s">
        <v>345</v>
      </c>
      <c r="B823" s="146" t="s">
        <v>1038</v>
      </c>
      <c r="C823" s="146" t="s">
        <v>1040</v>
      </c>
      <c r="D823" s="150">
        <v>23355</v>
      </c>
      <c r="E823" s="151" t="s">
        <v>9</v>
      </c>
      <c r="F823" s="63" t="str">
        <f>IF(E823="","",_xlfn.CONCAT(E823,_xlfn.XLOOKUP(D823,$J$9:$J$23,$I$9:$I$23,"ERROR",1,-1)))</f>
        <v>MV60</v>
      </c>
      <c r="G823" s="17" t="str">
        <f>_xlfn.CONCAT(A823," ",B823)</f>
        <v>Keith Murray</v>
      </c>
    </row>
    <row r="824" spans="1:7" x14ac:dyDescent="0.45">
      <c r="A824" s="146" t="s">
        <v>371</v>
      </c>
      <c r="B824" s="146" t="s">
        <v>1038</v>
      </c>
      <c r="C824" s="146" t="s">
        <v>12</v>
      </c>
      <c r="D824" s="150">
        <v>34405</v>
      </c>
      <c r="E824" s="151" t="s">
        <v>16</v>
      </c>
      <c r="F824" s="63" t="str">
        <f>IF(E824="","",_xlfn.CONCAT(E824,_xlfn.XLOOKUP(D824,$J$9:$J$23,$I$9:$I$23,"ERROR",1,-1)))</f>
        <v>FSEN</v>
      </c>
      <c r="G824" s="17" t="str">
        <f>_xlfn.CONCAT(A824," ",B824)</f>
        <v>Charlotte Murray</v>
      </c>
    </row>
    <row r="825" spans="1:7" x14ac:dyDescent="0.45">
      <c r="A825" s="163" t="s">
        <v>1046</v>
      </c>
      <c r="B825" s="163" t="s">
        <v>1038</v>
      </c>
      <c r="C825" s="163" t="s">
        <v>15</v>
      </c>
      <c r="D825" s="150">
        <v>34668</v>
      </c>
      <c r="E825" s="151" t="s">
        <v>16</v>
      </c>
      <c r="F825" s="63" t="str">
        <f>IF(E825="","",_xlfn.CONCAT(E825,_xlfn.XLOOKUP(D825,$J$9:$J$23,$I$9:$I$23,"ERROR",1,-1)))</f>
        <v>FSEN</v>
      </c>
      <c r="G825" s="17" t="str">
        <f>_xlfn.CONCAT(A825," ",B825)</f>
        <v>Bethan Murray</v>
      </c>
    </row>
    <row r="826" spans="1:7" x14ac:dyDescent="0.45">
      <c r="A826" s="146" t="s">
        <v>1041</v>
      </c>
      <c r="B826" s="146" t="s">
        <v>1042</v>
      </c>
      <c r="C826" s="146" t="s">
        <v>24</v>
      </c>
      <c r="D826" s="147">
        <v>31988</v>
      </c>
      <c r="E826" s="148" t="s">
        <v>16</v>
      </c>
      <c r="F826" s="63" t="str">
        <f>IF(E826="","",_xlfn.CONCAT(E826,_xlfn.XLOOKUP(D826,$J$9:$J$23,$I$9:$I$23,"ERROR",1,-1)))</f>
        <v>FSEN</v>
      </c>
      <c r="G826" s="17" t="str">
        <f>_xlfn.CONCAT(A826," ",B826)</f>
        <v>Mel Mustafa</v>
      </c>
    </row>
    <row r="827" spans="1:7" x14ac:dyDescent="0.45">
      <c r="A827" s="149" t="s">
        <v>71</v>
      </c>
      <c r="B827" s="149" t="s">
        <v>1043</v>
      </c>
      <c r="C827" s="149" t="s">
        <v>612</v>
      </c>
      <c r="D827" s="150">
        <v>30868</v>
      </c>
      <c r="E827" s="151" t="s">
        <v>16</v>
      </c>
      <c r="F827" s="63" t="str">
        <f>IF(E827="","",_xlfn.CONCAT(E827,_xlfn.XLOOKUP(D827,$J$9:$J$23,$I$9:$I$23,"ERROR",1,-1)))</f>
        <v>FV40</v>
      </c>
      <c r="G827" s="17" t="str">
        <f>_xlfn.CONCAT(A827," ",B827)</f>
        <v>Sarah Nash</v>
      </c>
    </row>
    <row r="828" spans="1:7" x14ac:dyDescent="0.45">
      <c r="A828" s="149" t="s">
        <v>1008</v>
      </c>
      <c r="B828" s="149" t="s">
        <v>1044</v>
      </c>
      <c r="C828" s="149" t="s">
        <v>24</v>
      </c>
      <c r="D828" s="150">
        <v>43045</v>
      </c>
      <c r="E828" s="151" t="s">
        <v>9</v>
      </c>
      <c r="F828" s="63" t="str">
        <f>IF(E828="","",_xlfn.CONCAT(E828,_xlfn.XLOOKUP(D828,$J$9:$J$23,$I$9:$I$23,"ERROR",1,-1)))</f>
        <v>MU9</v>
      </c>
      <c r="G828" s="17" t="str">
        <f>_xlfn.CONCAT(A828," ",B828)</f>
        <v>Owen Naylor</v>
      </c>
    </row>
    <row r="829" spans="1:7" x14ac:dyDescent="0.45">
      <c r="A829" s="149" t="s">
        <v>1045</v>
      </c>
      <c r="B829" s="149" t="s">
        <v>1044</v>
      </c>
      <c r="C829" s="149" t="s">
        <v>24</v>
      </c>
      <c r="D829" s="150">
        <v>42177</v>
      </c>
      <c r="E829" s="151" t="s">
        <v>16</v>
      </c>
      <c r="F829" s="63" t="str">
        <f>IF(E829="","",_xlfn.CONCAT(E829,_xlfn.XLOOKUP(D829,$J$9:$J$23,$I$9:$I$23,"ERROR",1,-1)))</f>
        <v>FU11</v>
      </c>
      <c r="G829" s="17" t="str">
        <f>_xlfn.CONCAT(A829," ",B829)</f>
        <v>Cerys Naylor</v>
      </c>
    </row>
    <row r="830" spans="1:7" x14ac:dyDescent="0.45">
      <c r="A830" s="146" t="s">
        <v>1046</v>
      </c>
      <c r="B830" s="146" t="s">
        <v>1044</v>
      </c>
      <c r="C830" s="146" t="s">
        <v>24</v>
      </c>
      <c r="D830" s="147">
        <v>30815</v>
      </c>
      <c r="E830" s="148" t="s">
        <v>16</v>
      </c>
      <c r="F830" s="63" t="str">
        <f>IF(E830="","",_xlfn.CONCAT(E830,_xlfn.XLOOKUP(D830,$J$9:$J$23,$I$9:$I$23,"ERROR",1,-1)))</f>
        <v>FV40</v>
      </c>
      <c r="G830" s="17" t="str">
        <f>_xlfn.CONCAT(A830," ",B830)</f>
        <v>Bethan Naylor</v>
      </c>
    </row>
    <row r="831" spans="1:7" x14ac:dyDescent="0.45">
      <c r="A831" s="149" t="s">
        <v>143</v>
      </c>
      <c r="B831" s="149" t="s">
        <v>1044</v>
      </c>
      <c r="C831" s="149" t="s">
        <v>24</v>
      </c>
      <c r="D831" s="150">
        <v>30524</v>
      </c>
      <c r="E831" s="151" t="s">
        <v>9</v>
      </c>
      <c r="F831" s="63" t="str">
        <f>IF(E831="","",_xlfn.CONCAT(E831,_xlfn.XLOOKUP(D831,$J$9:$J$23,$I$9:$I$23,"ERROR",1,-1)))</f>
        <v>MV40</v>
      </c>
      <c r="G831" s="17" t="str">
        <f>_xlfn.CONCAT(A831," ",B831)</f>
        <v>Chris Naylor</v>
      </c>
    </row>
    <row r="832" spans="1:7" x14ac:dyDescent="0.45">
      <c r="A832" s="149" t="s">
        <v>1047</v>
      </c>
      <c r="B832" s="149" t="s">
        <v>26</v>
      </c>
      <c r="D832" s="150">
        <v>43802</v>
      </c>
      <c r="E832" s="151" t="s">
        <v>9</v>
      </c>
      <c r="F832" s="63" t="str">
        <f>IF(E832="","",_xlfn.CONCAT(E832,_xlfn.XLOOKUP(D832,$J$9:$J$23,$I$9:$I$23,"ERROR",1,-1)))</f>
        <v>MU7</v>
      </c>
      <c r="G832" s="17" t="str">
        <f>_xlfn.CONCAT(A832," ",B832)</f>
        <v>Archie Neil</v>
      </c>
    </row>
    <row r="833" spans="1:7" x14ac:dyDescent="0.45">
      <c r="A833" s="146" t="s">
        <v>129</v>
      </c>
      <c r="B833" s="146" t="s">
        <v>26</v>
      </c>
      <c r="C833" s="146" t="s">
        <v>79</v>
      </c>
      <c r="D833" s="147">
        <v>31379</v>
      </c>
      <c r="E833" s="148" t="s">
        <v>16</v>
      </c>
      <c r="F833" s="63" t="str">
        <f>IF(E833="","",_xlfn.CONCAT(E833,_xlfn.XLOOKUP(D833,$J$9:$J$23,$I$9:$I$23,"ERROR",1,-1)))</f>
        <v>FSEN</v>
      </c>
      <c r="G833" s="17" t="str">
        <f>_xlfn.CONCAT(A833," ",B833)</f>
        <v>Emma Neil</v>
      </c>
    </row>
    <row r="834" spans="1:7" x14ac:dyDescent="0.45">
      <c r="A834" s="149" t="s">
        <v>143</v>
      </c>
      <c r="B834" s="149" t="s">
        <v>26</v>
      </c>
      <c r="C834" s="149" t="s">
        <v>28</v>
      </c>
      <c r="D834" s="150">
        <v>29995</v>
      </c>
      <c r="E834" s="151" t="s">
        <v>9</v>
      </c>
      <c r="F834" s="63" t="str">
        <f>IF(E834="","",_xlfn.CONCAT(E834,_xlfn.XLOOKUP(D834,$J$9:$J$23,$I$9:$I$23,"ERROR",1,-1)))</f>
        <v>MV40</v>
      </c>
      <c r="G834" s="17" t="str">
        <f>_xlfn.CONCAT(A834," ",B834)</f>
        <v>Chris Neil</v>
      </c>
    </row>
    <row r="835" spans="1:7" x14ac:dyDescent="0.45">
      <c r="A835" s="146" t="s">
        <v>96</v>
      </c>
      <c r="B835" s="146" t="s">
        <v>1048</v>
      </c>
      <c r="C835" s="146" t="s">
        <v>266</v>
      </c>
      <c r="D835" s="147">
        <v>26726</v>
      </c>
      <c r="E835" s="148" t="s">
        <v>9</v>
      </c>
      <c r="F835" s="63" t="str">
        <f>IF(E835="","",_xlfn.CONCAT(E835,_xlfn.XLOOKUP(D835,$J$9:$J$23,$I$9:$I$23,"ERROR",1,-1)))</f>
        <v>MV50</v>
      </c>
      <c r="G835" s="17" t="str">
        <f>_xlfn.CONCAT(A835," ",B835)</f>
        <v>Paul Neild</v>
      </c>
    </row>
    <row r="836" spans="1:7" x14ac:dyDescent="0.45">
      <c r="A836" s="146" t="s">
        <v>93</v>
      </c>
      <c r="B836" s="146" t="s">
        <v>1049</v>
      </c>
      <c r="C836" s="146" t="s">
        <v>28</v>
      </c>
      <c r="D836" s="150">
        <v>34109</v>
      </c>
      <c r="E836" s="148" t="s">
        <v>9</v>
      </c>
      <c r="F836" s="63" t="str">
        <f>IF(E836="","",_xlfn.CONCAT(E836,_xlfn.XLOOKUP(D836,$J$9:$J$23,$I$9:$I$23,"ERROR",1,-1)))</f>
        <v>MSEN</v>
      </c>
      <c r="G836" s="17" t="str">
        <f>_xlfn.CONCAT(A836," ",B836)</f>
        <v>James Neilson</v>
      </c>
    </row>
    <row r="837" spans="1:7" x14ac:dyDescent="0.45">
      <c r="A837" s="146" t="s">
        <v>118</v>
      </c>
      <c r="B837" s="146" t="s">
        <v>1050</v>
      </c>
      <c r="C837" s="146" t="s">
        <v>24</v>
      </c>
      <c r="D837" s="147">
        <v>29461</v>
      </c>
      <c r="E837" s="148" t="s">
        <v>9</v>
      </c>
      <c r="F837" s="63" t="str">
        <f>IF(E837="","",_xlfn.CONCAT(E837,_xlfn.XLOOKUP(D837,$J$9:$J$23,$I$9:$I$23,"ERROR",1,-1)))</f>
        <v>MV40</v>
      </c>
      <c r="G837" s="17" t="str">
        <f>_xlfn.CONCAT(A837," ",B837)</f>
        <v>Simon Netherway</v>
      </c>
    </row>
    <row r="838" spans="1:7" x14ac:dyDescent="0.45">
      <c r="A838" s="149" t="s">
        <v>402</v>
      </c>
      <c r="B838" s="149" t="s">
        <v>1051</v>
      </c>
      <c r="C838" s="149" t="s">
        <v>28</v>
      </c>
      <c r="D838" s="150">
        <v>26559</v>
      </c>
      <c r="E838" s="151" t="s">
        <v>9</v>
      </c>
      <c r="F838" s="63" t="str">
        <f>IF(E838="","",_xlfn.CONCAT(E838,_xlfn.XLOOKUP(D838,$J$9:$J$23,$I$9:$I$23,"ERROR",1,-1)))</f>
        <v>MV50</v>
      </c>
      <c r="G838" s="17" t="str">
        <f>_xlfn.CONCAT(A838," ",B838)</f>
        <v>Phil Nettleton</v>
      </c>
    </row>
    <row r="839" spans="1:7" x14ac:dyDescent="0.45">
      <c r="A839" s="146" t="s">
        <v>77</v>
      </c>
      <c r="B839" s="146" t="s">
        <v>1052</v>
      </c>
      <c r="C839" s="146" t="s">
        <v>28</v>
      </c>
      <c r="D839" s="147">
        <v>27695</v>
      </c>
      <c r="E839" s="148" t="s">
        <v>9</v>
      </c>
      <c r="F839" s="63" t="str">
        <f>IF(E839="","",_xlfn.CONCAT(E839,_xlfn.XLOOKUP(D839,$J$9:$J$23,$I$9:$I$23,"ERROR",1,-1)))</f>
        <v>MV40</v>
      </c>
      <c r="G839" s="17" t="str">
        <f>_xlfn.CONCAT(A839," ",B839)</f>
        <v>John Newsholme</v>
      </c>
    </row>
    <row r="840" spans="1:7" x14ac:dyDescent="0.45">
      <c r="A840" s="146" t="s">
        <v>297</v>
      </c>
      <c r="B840" s="146" t="s">
        <v>1053</v>
      </c>
      <c r="C840" s="146" t="s">
        <v>79</v>
      </c>
      <c r="D840" s="150">
        <v>32855</v>
      </c>
      <c r="E840" s="148" t="s">
        <v>9</v>
      </c>
      <c r="F840" s="63" t="str">
        <f>IF(E840="","",_xlfn.CONCAT(E840,_xlfn.XLOOKUP(D840,$J$9:$J$23,$I$9:$I$23,"ERROR",1,-1)))</f>
        <v>MSEN</v>
      </c>
      <c r="G840" s="17" t="str">
        <f>_xlfn.CONCAT(A840," ",B840)</f>
        <v>Matt Nichols</v>
      </c>
    </row>
    <row r="841" spans="1:7" x14ac:dyDescent="0.45">
      <c r="A841" s="146" t="s">
        <v>77</v>
      </c>
      <c r="B841" s="146" t="s">
        <v>1054</v>
      </c>
      <c r="C841" s="146" t="s">
        <v>43</v>
      </c>
      <c r="D841" s="147">
        <v>26209</v>
      </c>
      <c r="E841" s="148" t="s">
        <v>9</v>
      </c>
      <c r="F841" s="63" t="str">
        <f>IF(E841="","",_xlfn.CONCAT(E841,_xlfn.XLOOKUP(D841,$J$9:$J$23,$I$9:$I$23,"ERROR",1,-1)))</f>
        <v>MV50</v>
      </c>
      <c r="G841" s="17" t="str">
        <f>_xlfn.CONCAT(A841," ",B841)</f>
        <v>John Nicoll</v>
      </c>
    </row>
    <row r="842" spans="1:7" x14ac:dyDescent="0.45">
      <c r="A842" s="149" t="s">
        <v>531</v>
      </c>
      <c r="B842" s="149" t="s">
        <v>1055</v>
      </c>
      <c r="C842" s="149" t="s">
        <v>115</v>
      </c>
      <c r="D842" s="150">
        <v>28173</v>
      </c>
      <c r="E842" s="151" t="s">
        <v>9</v>
      </c>
      <c r="F842" s="63" t="str">
        <f>IF(E842="","",_xlfn.CONCAT(E842,_xlfn.XLOOKUP(D842,$J$9:$J$23,$I$9:$I$23,"ERROR",1,-1)))</f>
        <v>MV40</v>
      </c>
      <c r="G842" s="17" t="str">
        <f>_xlfn.CONCAT(A842," ",B842)</f>
        <v>Kieron Niven</v>
      </c>
    </row>
    <row r="843" spans="1:7" x14ac:dyDescent="0.45">
      <c r="A843" s="146" t="s">
        <v>67</v>
      </c>
      <c r="B843" s="146" t="s">
        <v>1056</v>
      </c>
      <c r="C843" s="146" t="s">
        <v>135</v>
      </c>
      <c r="D843" s="147">
        <v>24668</v>
      </c>
      <c r="E843" s="148" t="s">
        <v>9</v>
      </c>
      <c r="F843" s="63" t="str">
        <f>IF(E843="","",_xlfn.CONCAT(E843,_xlfn.XLOOKUP(D843,$J$9:$J$23,$I$9:$I$23,"ERROR",1,-1)))</f>
        <v>MV50</v>
      </c>
      <c r="G843" s="17" t="str">
        <f>_xlfn.CONCAT(A843," ",B843)</f>
        <v>Mike Nolan</v>
      </c>
    </row>
    <row r="844" spans="1:7" x14ac:dyDescent="0.45">
      <c r="A844" s="149" t="s">
        <v>72</v>
      </c>
      <c r="B844" s="149" t="s">
        <v>1057</v>
      </c>
      <c r="C844" s="149" t="s">
        <v>230</v>
      </c>
      <c r="D844" s="150">
        <v>30579</v>
      </c>
      <c r="E844" s="151" t="s">
        <v>9</v>
      </c>
      <c r="F844" s="63" t="str">
        <f>IF(E844="","",_xlfn.CONCAT(E844,_xlfn.XLOOKUP(D844,$J$9:$J$23,$I$9:$I$23,"ERROR",1,-1)))</f>
        <v>MV40</v>
      </c>
      <c r="G844" s="17" t="str">
        <f>_xlfn.CONCAT(A844," ",B844)</f>
        <v>Andrew Norman</v>
      </c>
    </row>
    <row r="845" spans="1:7" x14ac:dyDescent="0.45">
      <c r="A845" s="146" t="s">
        <v>93</v>
      </c>
      <c r="B845" s="146" t="s">
        <v>1058</v>
      </c>
      <c r="C845" s="158" t="s">
        <v>28</v>
      </c>
      <c r="D845" s="147">
        <v>35386</v>
      </c>
      <c r="E845" s="148" t="s">
        <v>9</v>
      </c>
      <c r="F845" s="63" t="str">
        <f>IF(E845="","",_xlfn.CONCAT(E845,_xlfn.XLOOKUP(D845,$J$9:$J$23,$I$9:$I$23,"ERROR",1,-1)))</f>
        <v>MSEN</v>
      </c>
      <c r="G845" s="17" t="str">
        <f>_xlfn.CONCAT(A845," ",B845)</f>
        <v>James Norwood</v>
      </c>
    </row>
    <row r="846" spans="1:7" x14ac:dyDescent="0.45">
      <c r="A846" s="109" t="s">
        <v>10</v>
      </c>
      <c r="B846" s="146" t="s">
        <v>1059</v>
      </c>
      <c r="C846" s="146" t="s">
        <v>502</v>
      </c>
      <c r="D846" s="150">
        <v>39029</v>
      </c>
      <c r="E846" s="148" t="s">
        <v>9</v>
      </c>
      <c r="F846" s="63" t="str">
        <f>IF(E846="","",_xlfn.CONCAT(E846,_xlfn.XLOOKUP(D846,$J$9:$J$23,$I$9:$I$23,"ERROR",1,-1)))</f>
        <v>MU23</v>
      </c>
      <c r="G846" s="17" t="str">
        <f>_xlfn.CONCAT(A846," ",B846)</f>
        <v>Ben Nutter</v>
      </c>
    </row>
    <row r="847" spans="1:7" x14ac:dyDescent="0.45">
      <c r="A847" s="146" t="s">
        <v>1060</v>
      </c>
      <c r="B847" s="146" t="s">
        <v>1061</v>
      </c>
      <c r="C847" s="146" t="s">
        <v>266</v>
      </c>
      <c r="D847" s="147">
        <v>21762</v>
      </c>
      <c r="E847" s="148" t="s">
        <v>16</v>
      </c>
      <c r="F847" s="63" t="str">
        <f>IF(E847="","",_xlfn.CONCAT(E847,_xlfn.XLOOKUP(D847,$J$9:$J$23,$I$9:$I$23,"ERROR",1,-1)))</f>
        <v>FV60</v>
      </c>
      <c r="G847" s="17" t="str">
        <f>_xlfn.CONCAT(A847," ",B847)</f>
        <v>Mary Ockenden</v>
      </c>
    </row>
    <row r="848" spans="1:7" x14ac:dyDescent="0.45">
      <c r="A848" s="146" t="s">
        <v>96</v>
      </c>
      <c r="B848" s="146" t="s">
        <v>1062</v>
      </c>
      <c r="C848" s="146" t="s">
        <v>1063</v>
      </c>
      <c r="D848" s="147">
        <v>28542</v>
      </c>
      <c r="E848" s="148" t="s">
        <v>9</v>
      </c>
      <c r="F848" s="63" t="str">
        <f>IF(E848="","",_xlfn.CONCAT(E848,_xlfn.XLOOKUP(D848,$J$9:$J$23,$I$9:$I$23,"ERROR",1,-1)))</f>
        <v>MV40</v>
      </c>
      <c r="G848" s="17" t="str">
        <f>_xlfn.CONCAT(A848," ",B848)</f>
        <v>Paul O'Donoghue</v>
      </c>
    </row>
    <row r="849" spans="1:7" x14ac:dyDescent="0.45">
      <c r="A849" s="146" t="s">
        <v>816</v>
      </c>
      <c r="B849" s="146" t="s">
        <v>1064</v>
      </c>
      <c r="C849" s="146" t="s">
        <v>28</v>
      </c>
      <c r="D849" s="150">
        <v>24858</v>
      </c>
      <c r="E849" s="151" t="s">
        <v>9</v>
      </c>
      <c r="F849" s="63" t="str">
        <f>IF(E849="","",_xlfn.CONCAT(E849,_xlfn.XLOOKUP(D849,$J$9:$J$23,$I$9:$I$23,"ERROR",1,-1)))</f>
        <v>MV50</v>
      </c>
      <c r="G849" s="17" t="str">
        <f>_xlfn.CONCAT(A849," ",B849)</f>
        <v>Nick Ogden</v>
      </c>
    </row>
    <row r="850" spans="1:7" x14ac:dyDescent="0.45">
      <c r="A850" s="146" t="s">
        <v>1065</v>
      </c>
      <c r="B850" s="146" t="s">
        <v>1066</v>
      </c>
      <c r="C850" s="146" t="s">
        <v>20</v>
      </c>
      <c r="D850" s="147">
        <v>28011</v>
      </c>
      <c r="E850" s="148" t="s">
        <v>9</v>
      </c>
      <c r="F850" s="63" t="str">
        <f>IF(E850="","",_xlfn.CONCAT(E850,_xlfn.XLOOKUP(D850,$J$9:$J$23,$I$9:$I$23,"ERROR",1,-1)))</f>
        <v>MV40</v>
      </c>
      <c r="G850" s="17" t="str">
        <f>_xlfn.CONCAT(A850," ",B850)</f>
        <v>Shane Ohly</v>
      </c>
    </row>
    <row r="851" spans="1:7" x14ac:dyDescent="0.45">
      <c r="A851" s="149" t="s">
        <v>659</v>
      </c>
      <c r="B851" s="149" t="s">
        <v>1067</v>
      </c>
      <c r="C851" s="149" t="s">
        <v>24</v>
      </c>
      <c r="D851" s="150">
        <v>33245</v>
      </c>
      <c r="E851" s="151" t="s">
        <v>9</v>
      </c>
      <c r="F851" s="63" t="str">
        <f>IF(E851="","",_xlfn.CONCAT(E851,_xlfn.XLOOKUP(D851,$J$9:$J$23,$I$9:$I$23,"ERROR",1,-1)))</f>
        <v>MSEN</v>
      </c>
      <c r="G851" s="17" t="str">
        <f>_xlfn.CONCAT(A851," ",B851)</f>
        <v>Sean O'Keeffe</v>
      </c>
    </row>
    <row r="852" spans="1:7" x14ac:dyDescent="0.45">
      <c r="A852" s="149" t="s">
        <v>681</v>
      </c>
      <c r="B852" s="149" t="s">
        <v>1067</v>
      </c>
      <c r="C852" s="149" t="s">
        <v>43</v>
      </c>
      <c r="D852" s="150">
        <v>26275</v>
      </c>
      <c r="E852" s="151" t="s">
        <v>9</v>
      </c>
      <c r="F852" s="63" t="str">
        <f>IF(E852="","",_xlfn.CONCAT(E852,_xlfn.XLOOKUP(D852,$J$9:$J$23,$I$9:$I$23,"ERROR",1,-1)))</f>
        <v>MV50</v>
      </c>
      <c r="G852" s="17" t="str">
        <f>_xlfn.CONCAT(A852," ",B852)</f>
        <v>Steven O'Keeffe</v>
      </c>
    </row>
    <row r="853" spans="1:7" x14ac:dyDescent="0.45">
      <c r="A853" s="146" t="s">
        <v>859</v>
      </c>
      <c r="B853" s="146" t="s">
        <v>1068</v>
      </c>
      <c r="C853" s="146" t="s">
        <v>222</v>
      </c>
      <c r="D853" s="147">
        <v>32367</v>
      </c>
      <c r="E853" s="148" t="s">
        <v>9</v>
      </c>
      <c r="F853" s="63" t="str">
        <f>IF(E853="","",_xlfn.CONCAT(E853,_xlfn.XLOOKUP(D853,$J$9:$J$23,$I$9:$I$23,"ERROR",1,-1)))</f>
        <v>MSEN</v>
      </c>
      <c r="G853" s="17" t="str">
        <f>_xlfn.CONCAT(A853," ",B853)</f>
        <v>Joe Oldfield</v>
      </c>
    </row>
    <row r="854" spans="1:7" x14ac:dyDescent="0.45">
      <c r="A854" s="149" t="s">
        <v>1069</v>
      </c>
      <c r="B854" s="149" t="s">
        <v>154</v>
      </c>
      <c r="C854" s="149" t="s">
        <v>28</v>
      </c>
      <c r="D854" s="150">
        <v>33710</v>
      </c>
      <c r="E854" s="151" t="s">
        <v>9</v>
      </c>
      <c r="F854" s="63" t="str">
        <f>IF(E854="","",_xlfn.CONCAT(E854,_xlfn.XLOOKUP(D854,$J$9:$J$23,$I$9:$I$23,"ERROR",1,-1)))</f>
        <v>MSEN</v>
      </c>
      <c r="G854" s="17" t="str">
        <f>_xlfn.CONCAT(A854," ",B854)</f>
        <v>Marco Oliver</v>
      </c>
    </row>
    <row r="855" spans="1:7" x14ac:dyDescent="0.45">
      <c r="A855" s="149" t="s">
        <v>61</v>
      </c>
      <c r="B855" s="149" t="s">
        <v>1070</v>
      </c>
      <c r="D855" s="150">
        <v>42585</v>
      </c>
      <c r="E855" s="151" t="s">
        <v>9</v>
      </c>
      <c r="F855" s="63" t="str">
        <f>IF(E855="","",_xlfn.CONCAT(E855,_xlfn.XLOOKUP(D855,$J$9:$J$23,$I$9:$I$23,"ERROR",1,-1)))</f>
        <v>MU11</v>
      </c>
      <c r="G855" s="17" t="str">
        <f>_xlfn.CONCAT(A855," ",B855)</f>
        <v>David Opalinski</v>
      </c>
    </row>
    <row r="856" spans="1:7" x14ac:dyDescent="0.45">
      <c r="A856" s="146" t="s">
        <v>129</v>
      </c>
      <c r="B856" s="146" t="s">
        <v>1071</v>
      </c>
      <c r="C856" s="146" t="s">
        <v>24</v>
      </c>
      <c r="D856" s="147">
        <v>29737</v>
      </c>
      <c r="E856" s="148" t="s">
        <v>16</v>
      </c>
      <c r="F856" s="63" t="str">
        <f>IF(E856="","",_xlfn.CONCAT(E856,_xlfn.XLOOKUP(D856,$J$9:$J$23,$I$9:$I$23,"ERROR",1,-1)))</f>
        <v>FV40</v>
      </c>
      <c r="G856" s="17" t="str">
        <f>_xlfn.CONCAT(A856," ",B856)</f>
        <v>Emma Orouke</v>
      </c>
    </row>
    <row r="857" spans="1:7" x14ac:dyDescent="0.45">
      <c r="A857" s="149" t="s">
        <v>77</v>
      </c>
      <c r="B857" s="149" t="s">
        <v>1072</v>
      </c>
      <c r="C857" s="149" t="s">
        <v>1073</v>
      </c>
      <c r="D857" s="150">
        <v>23999</v>
      </c>
      <c r="E857" s="151" t="s">
        <v>9</v>
      </c>
      <c r="F857" s="63" t="str">
        <f>IF(E857="","",_xlfn.CONCAT(E857,_xlfn.XLOOKUP(D857,$J$9:$J$23,$I$9:$I$23,"ERROR",1,-1)))</f>
        <v>MV50</v>
      </c>
      <c r="G857" s="17" t="str">
        <f>_xlfn.CONCAT(A857," ",B857)</f>
        <v>John Orrell</v>
      </c>
    </row>
    <row r="858" spans="1:7" x14ac:dyDescent="0.45">
      <c r="A858" s="149" t="s">
        <v>1074</v>
      </c>
      <c r="B858" s="149" t="s">
        <v>1075</v>
      </c>
      <c r="C858" s="149" t="s">
        <v>24</v>
      </c>
      <c r="D858" s="150">
        <v>26420</v>
      </c>
      <c r="E858" s="151" t="s">
        <v>16</v>
      </c>
      <c r="F858" s="63" t="str">
        <f>IF(E858="","",_xlfn.CONCAT(E858,_xlfn.XLOOKUP(D858,$J$9:$J$23,$I$9:$I$23,"ERROR",1,-1)))</f>
        <v>FV50</v>
      </c>
      <c r="G858" s="17" t="str">
        <f>_xlfn.CONCAT(A858," ",B858)</f>
        <v>Lou Osborn</v>
      </c>
    </row>
    <row r="859" spans="1:7" x14ac:dyDescent="0.45">
      <c r="A859" s="146" t="s">
        <v>662</v>
      </c>
      <c r="B859" s="146" t="s">
        <v>1076</v>
      </c>
      <c r="C859" s="146" t="s">
        <v>28</v>
      </c>
      <c r="D859" s="147">
        <v>30536</v>
      </c>
      <c r="E859" s="148" t="s">
        <v>9</v>
      </c>
      <c r="F859" s="63" t="str">
        <f>IF(E859="","",_xlfn.CONCAT(E859,_xlfn.XLOOKUP(D859,$J$9:$J$23,$I$9:$I$23,"ERROR",1,-1)))</f>
        <v>MV40</v>
      </c>
      <c r="G859" s="17" t="str">
        <f>_xlfn.CONCAT(A859," ",B859)</f>
        <v>Gary Osborne</v>
      </c>
    </row>
    <row r="860" spans="1:7" x14ac:dyDescent="0.45">
      <c r="A860" s="149" t="s">
        <v>231</v>
      </c>
      <c r="B860" s="149" t="s">
        <v>1076</v>
      </c>
      <c r="C860" s="149" t="s">
        <v>24</v>
      </c>
      <c r="D860" s="150">
        <v>22562</v>
      </c>
      <c r="E860" s="151" t="s">
        <v>9</v>
      </c>
      <c r="F860" s="63" t="str">
        <f>IF(E860="","",_xlfn.CONCAT(E860,_xlfn.XLOOKUP(D860,$J$9:$J$23,$I$9:$I$23,"ERROR",1,-1)))</f>
        <v>MV60</v>
      </c>
      <c r="G860" s="17" t="str">
        <f>_xlfn.CONCAT(A860," ",B860)</f>
        <v>Mark Osborne</v>
      </c>
    </row>
    <row r="861" spans="1:7" x14ac:dyDescent="0.45">
      <c r="A861" s="146" t="s">
        <v>196</v>
      </c>
      <c r="B861" s="146" t="s">
        <v>1077</v>
      </c>
      <c r="C861" s="146" t="s">
        <v>28</v>
      </c>
      <c r="D861" s="147">
        <v>31072</v>
      </c>
      <c r="E861" s="148" t="s">
        <v>9</v>
      </c>
      <c r="F861" s="63" t="str">
        <f>IF(E861="","",_xlfn.CONCAT(E861,_xlfn.XLOOKUP(D861,$J$9:$J$23,$I$9:$I$23,"ERROR",1,-1)))</f>
        <v>MV40</v>
      </c>
      <c r="G861" s="17" t="str">
        <f>_xlfn.CONCAT(A861," ",B861)</f>
        <v>Tom O'Shea Brown</v>
      </c>
    </row>
    <row r="862" spans="1:7" x14ac:dyDescent="0.45">
      <c r="A862" s="146" t="s">
        <v>206</v>
      </c>
      <c r="B862" s="146" t="s">
        <v>1008</v>
      </c>
      <c r="C862" s="146" t="s">
        <v>12</v>
      </c>
      <c r="D862" s="147">
        <v>34078</v>
      </c>
      <c r="E862" s="148" t="s">
        <v>16</v>
      </c>
      <c r="F862" s="63" t="str">
        <f>IF(E862="","",_xlfn.CONCAT(E862,_xlfn.XLOOKUP(D862,$J$9:$J$23,$I$9:$I$23,"ERROR",1,-1)))</f>
        <v>FSEN</v>
      </c>
      <c r="G862" s="17" t="str">
        <f>_xlfn.CONCAT(A862," ",B862)</f>
        <v>Sophie Owen</v>
      </c>
    </row>
    <row r="863" spans="1:7" x14ac:dyDescent="0.45">
      <c r="A863" s="163" t="s">
        <v>143</v>
      </c>
      <c r="B863" s="163" t="s">
        <v>1478</v>
      </c>
      <c r="C863" s="163" t="s">
        <v>12</v>
      </c>
      <c r="D863" s="150">
        <v>34375</v>
      </c>
      <c r="E863" s="151" t="s">
        <v>9</v>
      </c>
      <c r="F863" s="63" t="str">
        <f>IF(E863="","",_xlfn.CONCAT(E863,_xlfn.XLOOKUP(D863,$J$9:$J$23,$I$9:$I$23,"ERROR",1,-1)))</f>
        <v>MSEN</v>
      </c>
      <c r="G863" s="17" t="str">
        <f>_xlfn.CONCAT(A863," ",B863)</f>
        <v>Chris Owens</v>
      </c>
    </row>
    <row r="864" spans="1:7" x14ac:dyDescent="0.45">
      <c r="A864" s="163" t="s">
        <v>77</v>
      </c>
      <c r="B864" s="163" t="s">
        <v>1478</v>
      </c>
      <c r="C864" s="163" t="s">
        <v>15</v>
      </c>
      <c r="D864" s="150">
        <v>27913</v>
      </c>
      <c r="E864" s="151" t="s">
        <v>9</v>
      </c>
      <c r="F864" s="63" t="str">
        <f>IF(E864="","",_xlfn.CONCAT(E864,_xlfn.XLOOKUP(D864,$J$9:$J$23,$I$9:$I$23,"ERROR",1,-1)))</f>
        <v>MV40</v>
      </c>
      <c r="G864" s="17" t="str">
        <f>_xlfn.CONCAT(A864," ",B864)</f>
        <v>John Owens</v>
      </c>
    </row>
    <row r="865" spans="1:7" x14ac:dyDescent="0.45">
      <c r="A865" s="149" t="s">
        <v>662</v>
      </c>
      <c r="B865" s="149" t="s">
        <v>1078</v>
      </c>
      <c r="C865" s="149" t="s">
        <v>8</v>
      </c>
      <c r="D865" s="150">
        <v>30192</v>
      </c>
      <c r="E865" s="151" t="s">
        <v>9</v>
      </c>
      <c r="F865" s="63" t="str">
        <f>IF(E865="","",_xlfn.CONCAT(E865,_xlfn.XLOOKUP(D865,$J$9:$J$23,$I$9:$I$23,"ERROR",1,-1)))</f>
        <v>MV40</v>
      </c>
      <c r="G865" s="17" t="str">
        <f>_xlfn.CONCAT(A865," ",B865)</f>
        <v>Gary Pala</v>
      </c>
    </row>
    <row r="866" spans="1:7" x14ac:dyDescent="0.45">
      <c r="A866" s="146" t="s">
        <v>856</v>
      </c>
      <c r="B866" s="146" t="s">
        <v>1079</v>
      </c>
      <c r="C866" s="146" t="s">
        <v>24</v>
      </c>
      <c r="D866" s="147">
        <v>34895</v>
      </c>
      <c r="E866" s="148" t="s">
        <v>9</v>
      </c>
      <c r="F866" s="63" t="str">
        <f>IF(E866="","",_xlfn.CONCAT(E866,_xlfn.XLOOKUP(D866,$J$9:$J$23,$I$9:$I$23,"ERROR",1,-1)))</f>
        <v>MSEN</v>
      </c>
      <c r="G866" s="17" t="str">
        <f>_xlfn.CONCAT(A866," ",B866)</f>
        <v>Jordan Palmer</v>
      </c>
    </row>
    <row r="867" spans="1:7" x14ac:dyDescent="0.45">
      <c r="A867" s="146" t="s">
        <v>383</v>
      </c>
      <c r="B867" s="146" t="s">
        <v>1079</v>
      </c>
      <c r="C867" s="146" t="s">
        <v>893</v>
      </c>
      <c r="D867" s="147">
        <v>22758</v>
      </c>
      <c r="E867" s="148" t="s">
        <v>9</v>
      </c>
      <c r="F867" s="63" t="str">
        <f>IF(E867="","",_xlfn.CONCAT(E867,_xlfn.XLOOKUP(D867,$J$9:$J$23,$I$9:$I$23,"ERROR",1,-1)))</f>
        <v>MV60</v>
      </c>
      <c r="G867" s="17" t="str">
        <f>_xlfn.CONCAT(A867," ",B867)</f>
        <v>Graham Palmer</v>
      </c>
    </row>
    <row r="868" spans="1:7" x14ac:dyDescent="0.45">
      <c r="A868" s="149" t="s">
        <v>1080</v>
      </c>
      <c r="B868" s="149" t="s">
        <v>1081</v>
      </c>
      <c r="C868" s="149" t="s">
        <v>24</v>
      </c>
      <c r="D868" s="150">
        <v>42104</v>
      </c>
      <c r="E868" s="151" t="s">
        <v>9</v>
      </c>
      <c r="F868" s="63" t="str">
        <f>IF(E868="","",_xlfn.CONCAT(E868,_xlfn.XLOOKUP(D868,$J$9:$J$23,$I$9:$I$23,"ERROR",1,-1)))</f>
        <v>MU11</v>
      </c>
      <c r="G868" s="17" t="str">
        <f>_xlfn.CONCAT(A868," ",B868)</f>
        <v>Arjun Pandya</v>
      </c>
    </row>
    <row r="869" spans="1:7" x14ac:dyDescent="0.45">
      <c r="A869" s="146" t="s">
        <v>1082</v>
      </c>
      <c r="B869" s="146" t="s">
        <v>1083</v>
      </c>
      <c r="C869" s="146" t="s">
        <v>79</v>
      </c>
      <c r="D869" s="147">
        <v>26080</v>
      </c>
      <c r="E869" s="148" t="s">
        <v>16</v>
      </c>
      <c r="F869" s="63" t="str">
        <f>IF(E869="","",_xlfn.CONCAT(E869,_xlfn.XLOOKUP(D869,$J$9:$J$23,$I$9:$I$23,"ERROR",1,-1)))</f>
        <v>FV50</v>
      </c>
      <c r="G869" s="17" t="str">
        <f>_xlfn.CONCAT(A869," ",B869)</f>
        <v>Cal Pannone</v>
      </c>
    </row>
    <row r="870" spans="1:7" x14ac:dyDescent="0.45">
      <c r="A870" s="146" t="s">
        <v>231</v>
      </c>
      <c r="B870" s="146" t="s">
        <v>1083</v>
      </c>
      <c r="C870" s="146" t="s">
        <v>79</v>
      </c>
      <c r="D870" s="147">
        <v>25500</v>
      </c>
      <c r="E870" s="148" t="s">
        <v>9</v>
      </c>
      <c r="F870" s="63" t="str">
        <f>IF(E870="","",_xlfn.CONCAT(E870,_xlfn.XLOOKUP(D870,$J$9:$J$23,$I$9:$I$23,"ERROR",1,-1)))</f>
        <v>MV50</v>
      </c>
      <c r="G870" s="17" t="str">
        <f>_xlfn.CONCAT(A870," ",B870)</f>
        <v>Mark Pannone</v>
      </c>
    </row>
    <row r="871" spans="1:7" x14ac:dyDescent="0.45">
      <c r="A871" s="146" t="s">
        <v>196</v>
      </c>
      <c r="B871" s="146" t="s">
        <v>1084</v>
      </c>
      <c r="C871" s="146" t="s">
        <v>135</v>
      </c>
      <c r="D871" s="147">
        <v>27949</v>
      </c>
      <c r="E871" s="148" t="s">
        <v>9</v>
      </c>
      <c r="F871" s="63" t="str">
        <f>IF(E871="","",_xlfn.CONCAT(E871,_xlfn.XLOOKUP(D871,$J$9:$J$23,$I$9:$I$23,"ERROR",1,-1)))</f>
        <v>MV40</v>
      </c>
      <c r="G871" s="17" t="str">
        <f>_xlfn.CONCAT(A871," ",B871)</f>
        <v>Tom Pape</v>
      </c>
    </row>
    <row r="872" spans="1:7" x14ac:dyDescent="0.45">
      <c r="A872" s="146" t="s">
        <v>567</v>
      </c>
      <c r="B872" s="146" t="s">
        <v>1085</v>
      </c>
      <c r="C872" s="146" t="s">
        <v>91</v>
      </c>
      <c r="D872" s="147">
        <v>24125</v>
      </c>
      <c r="E872" s="148" t="s">
        <v>9</v>
      </c>
      <c r="F872" s="63" t="str">
        <f>IF(E872="","",_xlfn.CONCAT(E872,_xlfn.XLOOKUP(D872,$J$9:$J$23,$I$9:$I$23,"ERROR",1,-1)))</f>
        <v>MV50</v>
      </c>
      <c r="G872" s="17" t="str">
        <f>_xlfn.CONCAT(A872," ",B872)</f>
        <v>Darren Parker</v>
      </c>
    </row>
    <row r="873" spans="1:7" x14ac:dyDescent="0.45">
      <c r="A873" s="146" t="s">
        <v>61</v>
      </c>
      <c r="B873" s="146" t="s">
        <v>1086</v>
      </c>
      <c r="C873" s="146" t="s">
        <v>721</v>
      </c>
      <c r="D873" s="147">
        <v>23186</v>
      </c>
      <c r="E873" s="148" t="s">
        <v>9</v>
      </c>
      <c r="F873" s="63" t="str">
        <f>IF(E873="","",_xlfn.CONCAT(E873,_xlfn.XLOOKUP(D873,$J$9:$J$23,$I$9:$I$23,"ERROR",1,-1)))</f>
        <v>MV60</v>
      </c>
      <c r="G873" s="17" t="str">
        <f>_xlfn.CONCAT(A873," ",B873)</f>
        <v>David Parkington</v>
      </c>
    </row>
    <row r="874" spans="1:7" x14ac:dyDescent="0.45">
      <c r="A874" s="146" t="s">
        <v>107</v>
      </c>
      <c r="B874" s="146" t="s">
        <v>1087</v>
      </c>
      <c r="C874" s="146" t="s">
        <v>28</v>
      </c>
      <c r="D874" s="150">
        <v>37362</v>
      </c>
      <c r="E874" s="148" t="s">
        <v>9</v>
      </c>
      <c r="F874" s="63" t="str">
        <f>IF(E874="","",_xlfn.CONCAT(E874,_xlfn.XLOOKUP(D874,$J$9:$J$23,$I$9:$I$23,"ERROR",1,-1)))</f>
        <v>MSEN</v>
      </c>
      <c r="G874" s="17" t="str">
        <f>_xlfn.CONCAT(A874," ",B874)</f>
        <v>Thomas Parmenter</v>
      </c>
    </row>
    <row r="875" spans="1:7" x14ac:dyDescent="0.45">
      <c r="A875" s="146" t="s">
        <v>93</v>
      </c>
      <c r="B875" s="146" t="s">
        <v>1088</v>
      </c>
      <c r="C875" s="146" t="s">
        <v>20</v>
      </c>
      <c r="D875" s="147">
        <v>29410</v>
      </c>
      <c r="E875" s="148" t="s">
        <v>9</v>
      </c>
      <c r="F875" s="63" t="str">
        <f>IF(E875="","",_xlfn.CONCAT(E875,_xlfn.XLOOKUP(D875,$J$9:$J$23,$I$9:$I$23,"ERROR",1,-1)))</f>
        <v>MV40</v>
      </c>
      <c r="G875" s="17" t="str">
        <f>_xlfn.CONCAT(A875," ",B875)</f>
        <v>James Parsons</v>
      </c>
    </row>
    <row r="876" spans="1:7" x14ac:dyDescent="0.45">
      <c r="A876" s="146" t="s">
        <v>1089</v>
      </c>
      <c r="B876" s="146" t="s">
        <v>1088</v>
      </c>
      <c r="C876" s="146" t="s">
        <v>24</v>
      </c>
      <c r="D876" s="147">
        <v>27110</v>
      </c>
      <c r="E876" s="148" t="s">
        <v>16</v>
      </c>
      <c r="F876" s="63" t="str">
        <f>IF(E876="","",_xlfn.CONCAT(E876,_xlfn.XLOOKUP(D876,$J$9:$J$23,$I$9:$I$23,"ERROR",1,-1)))</f>
        <v>FV50</v>
      </c>
      <c r="G876" s="17" t="str">
        <f>_xlfn.CONCAT(A876," ",B876)</f>
        <v>Penny Parsons</v>
      </c>
    </row>
    <row r="877" spans="1:7" x14ac:dyDescent="0.45">
      <c r="A877" s="146" t="s">
        <v>437</v>
      </c>
      <c r="B877" s="146" t="s">
        <v>1090</v>
      </c>
      <c r="C877" s="146" t="s">
        <v>28</v>
      </c>
      <c r="D877" s="147">
        <v>21615</v>
      </c>
      <c r="E877" s="148" t="s">
        <v>16</v>
      </c>
      <c r="F877" s="63" t="str">
        <f>IF(E877="","",_xlfn.CONCAT(E877,_xlfn.XLOOKUP(D877,$J$9:$J$23,$I$9:$I$23,"ERROR",1,-1)))</f>
        <v>FV60</v>
      </c>
      <c r="G877" s="17" t="str">
        <f>_xlfn.CONCAT(A877," ",B877)</f>
        <v>Karen Partridge</v>
      </c>
    </row>
    <row r="878" spans="1:7" x14ac:dyDescent="0.45">
      <c r="A878" s="146" t="s">
        <v>210</v>
      </c>
      <c r="B878" s="146" t="s">
        <v>1090</v>
      </c>
      <c r="C878" s="146" t="s">
        <v>79</v>
      </c>
      <c r="D878" s="150">
        <v>24277</v>
      </c>
      <c r="E878" s="151" t="s">
        <v>9</v>
      </c>
      <c r="F878" s="63" t="str">
        <f>IF(E878="","",_xlfn.CONCAT(E878,_xlfn.XLOOKUP(D878,$J$9:$J$23,$I$9:$I$23,"ERROR",1,-1)))</f>
        <v>MV50</v>
      </c>
      <c r="G878" s="17" t="str">
        <f>_xlfn.CONCAT(A878," ",B878)</f>
        <v>Jamie Partridge</v>
      </c>
    </row>
    <row r="879" spans="1:7" x14ac:dyDescent="0.45">
      <c r="A879" s="149" t="s">
        <v>990</v>
      </c>
      <c r="B879" s="149" t="s">
        <v>1091</v>
      </c>
      <c r="C879" s="149" t="s">
        <v>28</v>
      </c>
      <c r="D879" s="150">
        <v>32035</v>
      </c>
      <c r="E879" s="151" t="s">
        <v>16</v>
      </c>
      <c r="F879" s="63" t="str">
        <f>IF(E879="","",_xlfn.CONCAT(E879,_xlfn.XLOOKUP(D879,$J$9:$J$23,$I$9:$I$23,"ERROR",1,-1)))</f>
        <v>FSEN</v>
      </c>
      <c r="G879" s="17" t="str">
        <f>_xlfn.CONCAT(A879," ",B879)</f>
        <v>Beth Pascall</v>
      </c>
    </row>
    <row r="880" spans="1:7" x14ac:dyDescent="0.45">
      <c r="A880" s="146" t="s">
        <v>1092</v>
      </c>
      <c r="B880" s="146" t="s">
        <v>1093</v>
      </c>
      <c r="C880" s="146" t="s">
        <v>91</v>
      </c>
      <c r="D880" s="147">
        <v>20424</v>
      </c>
      <c r="E880" s="148" t="s">
        <v>16</v>
      </c>
      <c r="F880" s="63" t="str">
        <f>IF(E880="","",_xlfn.CONCAT(E880,_xlfn.XLOOKUP(D880,$J$9:$J$23,$I$9:$I$23,"ERROR",1,-1)))</f>
        <v>FV60</v>
      </c>
      <c r="G880" s="17" t="str">
        <f>_xlfn.CONCAT(A880," ",B880)</f>
        <v>Dot Patton</v>
      </c>
    </row>
    <row r="881" spans="1:7" x14ac:dyDescent="0.45">
      <c r="A881" s="146" t="s">
        <v>470</v>
      </c>
      <c r="B881" s="146" t="s">
        <v>1094</v>
      </c>
      <c r="C881" s="146" t="s">
        <v>79</v>
      </c>
      <c r="D881" s="147">
        <v>29012</v>
      </c>
      <c r="E881" s="148" t="s">
        <v>9</v>
      </c>
      <c r="F881" s="63" t="str">
        <f>IF(E881="","",_xlfn.CONCAT(E881,_xlfn.XLOOKUP(D881,$J$9:$J$23,$I$9:$I$23,"ERROR",1,-1)))</f>
        <v>MV40</v>
      </c>
      <c r="G881" s="17" t="str">
        <f>_xlfn.CONCAT(A881," ",B881)</f>
        <v>Stephen Pearce</v>
      </c>
    </row>
    <row r="882" spans="1:7" x14ac:dyDescent="0.45">
      <c r="A882" s="146" t="s">
        <v>1095</v>
      </c>
      <c r="B882" s="146" t="s">
        <v>1096</v>
      </c>
      <c r="C882" s="146" t="s">
        <v>230</v>
      </c>
      <c r="D882" s="147">
        <v>35635</v>
      </c>
      <c r="E882" s="148" t="s">
        <v>16</v>
      </c>
      <c r="F882" s="63" t="str">
        <f>IF(E882="","",_xlfn.CONCAT(E882,_xlfn.XLOOKUP(D882,$J$9:$J$23,$I$9:$I$23,"ERROR",1,-1)))</f>
        <v>FSEN</v>
      </c>
      <c r="G882" s="17" t="str">
        <f>_xlfn.CONCAT(A882," ",B882)</f>
        <v>Kayleigh Pearson</v>
      </c>
    </row>
    <row r="883" spans="1:7" x14ac:dyDescent="0.45">
      <c r="A883" s="149" t="s">
        <v>761</v>
      </c>
      <c r="B883" s="149" t="s">
        <v>1096</v>
      </c>
      <c r="C883" s="149" t="s">
        <v>28</v>
      </c>
      <c r="D883" s="150">
        <v>34306</v>
      </c>
      <c r="E883" s="151" t="s">
        <v>16</v>
      </c>
      <c r="F883" s="63" t="str">
        <f>IF(E883="","",_xlfn.CONCAT(E883,_xlfn.XLOOKUP(D883,$J$9:$J$23,$I$9:$I$23,"ERROR",1,-1)))</f>
        <v>FSEN</v>
      </c>
      <c r="G883" s="17" t="str">
        <f>_xlfn.CONCAT(A883," ",B883)</f>
        <v>Hayley Pearson</v>
      </c>
    </row>
    <row r="884" spans="1:7" x14ac:dyDescent="0.45">
      <c r="A884" s="146" t="s">
        <v>828</v>
      </c>
      <c r="B884" s="146" t="s">
        <v>1096</v>
      </c>
      <c r="C884" s="146" t="s">
        <v>91</v>
      </c>
      <c r="D884" s="147">
        <v>32381</v>
      </c>
      <c r="E884" s="148" t="s">
        <v>16</v>
      </c>
      <c r="F884" s="63" t="str">
        <f>IF(E884="","",_xlfn.CONCAT(E884,_xlfn.XLOOKUP(D884,$J$9:$J$23,$I$9:$I$23,"ERROR",1,-1)))</f>
        <v>FSEN</v>
      </c>
      <c r="G884" s="17" t="str">
        <f>_xlfn.CONCAT(A884," ",B884)</f>
        <v>Caitlin Pearson</v>
      </c>
    </row>
    <row r="885" spans="1:7" x14ac:dyDescent="0.45">
      <c r="A885" s="146" t="s">
        <v>308</v>
      </c>
      <c r="B885" s="146" t="s">
        <v>1096</v>
      </c>
      <c r="C885" s="146" t="s">
        <v>28</v>
      </c>
      <c r="D885" s="147">
        <v>27210</v>
      </c>
      <c r="E885" s="148" t="s">
        <v>9</v>
      </c>
      <c r="F885" s="63" t="str">
        <f>IF(E885="","",_xlfn.CONCAT(E885,_xlfn.XLOOKUP(D885,$J$9:$J$23,$I$9:$I$23,"ERROR",1,-1)))</f>
        <v>MV50</v>
      </c>
      <c r="G885" s="17" t="str">
        <f>_xlfn.CONCAT(A885," ",B885)</f>
        <v>Jeremy Pearson</v>
      </c>
    </row>
    <row r="886" spans="1:7" x14ac:dyDescent="0.45">
      <c r="A886" s="146" t="s">
        <v>156</v>
      </c>
      <c r="B886" s="146" t="s">
        <v>1097</v>
      </c>
      <c r="C886" s="146" t="s">
        <v>268</v>
      </c>
      <c r="D886" s="147">
        <v>27852</v>
      </c>
      <c r="E886" s="148" t="s">
        <v>9</v>
      </c>
      <c r="F886" s="63" t="str">
        <f>IF(E886="","",_xlfn.CONCAT(E886,_xlfn.XLOOKUP(D886,$J$9:$J$23,$I$9:$I$23,"ERROR",1,-1)))</f>
        <v>MV40</v>
      </c>
      <c r="G886" s="17" t="str">
        <f>_xlfn.CONCAT(A886," ",B886)</f>
        <v>Brian Pennington</v>
      </c>
    </row>
    <row r="887" spans="1:7" x14ac:dyDescent="0.45">
      <c r="A887" s="149" t="s">
        <v>1098</v>
      </c>
      <c r="B887" s="149" t="s">
        <v>1099</v>
      </c>
      <c r="C887" s="149" t="s">
        <v>217</v>
      </c>
      <c r="D887" s="150">
        <v>30757</v>
      </c>
      <c r="E887" s="151" t="s">
        <v>16</v>
      </c>
      <c r="F887" s="63" t="str">
        <f>IF(E887="","",_xlfn.CONCAT(E887,_xlfn.XLOOKUP(D887,$J$9:$J$23,$I$9:$I$23,"ERROR",1,-1)))</f>
        <v>FV40</v>
      </c>
      <c r="G887" s="17" t="str">
        <f>_xlfn.CONCAT(A887," ",B887)</f>
        <v>Kim Pepper</v>
      </c>
    </row>
    <row r="888" spans="1:7" x14ac:dyDescent="0.45">
      <c r="A888" s="149" t="s">
        <v>196</v>
      </c>
      <c r="B888" s="149" t="s">
        <v>1100</v>
      </c>
      <c r="C888" s="149" t="s">
        <v>1101</v>
      </c>
      <c r="D888" s="150">
        <v>39777</v>
      </c>
      <c r="E888" s="151" t="s">
        <v>9</v>
      </c>
      <c r="F888" s="63" t="str">
        <f>IF(E888="","",_xlfn.CONCAT(E888,_xlfn.XLOOKUP(D888,$J$9:$J$23,$I$9:$I$23,"ERROR",1,-1)))</f>
        <v>MU19</v>
      </c>
      <c r="G888" s="17" t="str">
        <f>_xlfn.CONCAT(A888," ",B888)</f>
        <v>Tom Percival</v>
      </c>
    </row>
    <row r="889" spans="1:7" x14ac:dyDescent="0.45">
      <c r="A889" s="149" t="s">
        <v>231</v>
      </c>
      <c r="B889" s="149" t="s">
        <v>1100</v>
      </c>
      <c r="C889" s="149" t="s">
        <v>8</v>
      </c>
      <c r="D889" s="150">
        <v>25490</v>
      </c>
      <c r="E889" s="151" t="s">
        <v>9</v>
      </c>
      <c r="F889" s="63" t="str">
        <f>IF(E889="","",_xlfn.CONCAT(E889,_xlfn.XLOOKUP(D889,$J$9:$J$23,$I$9:$I$23,"ERROR",1,-1)))</f>
        <v>MV50</v>
      </c>
      <c r="G889" s="17" t="str">
        <f>_xlfn.CONCAT(A889," ",B889)</f>
        <v>Mark Percival</v>
      </c>
    </row>
    <row r="890" spans="1:7" x14ac:dyDescent="0.45">
      <c r="A890" s="146" t="s">
        <v>358</v>
      </c>
      <c r="B890" s="146" t="s">
        <v>1102</v>
      </c>
      <c r="C890" s="146" t="s">
        <v>37</v>
      </c>
      <c r="D890" s="147">
        <v>35038</v>
      </c>
      <c r="E890" s="148" t="s">
        <v>9</v>
      </c>
      <c r="F890" s="63" t="str">
        <f>IF(E890="","",_xlfn.CONCAT(E890,_xlfn.XLOOKUP(D890,$J$9:$J$23,$I$9:$I$23,"ERROR",1,-1)))</f>
        <v>MSEN</v>
      </c>
      <c r="G890" s="17" t="str">
        <f>_xlfn.CONCAT(A890," ",B890)</f>
        <v>George Phillips</v>
      </c>
    </row>
    <row r="891" spans="1:7" x14ac:dyDescent="0.45">
      <c r="A891" s="146" t="s">
        <v>1103</v>
      </c>
      <c r="B891" s="146" t="s">
        <v>1104</v>
      </c>
      <c r="C891" s="146" t="s">
        <v>646</v>
      </c>
      <c r="D891" s="147">
        <v>31423</v>
      </c>
      <c r="E891" s="148" t="s">
        <v>16</v>
      </c>
      <c r="F891" s="63" t="str">
        <f>IF(E891="","",_xlfn.CONCAT(E891,_xlfn.XLOOKUP(D891,$J$9:$J$23,$I$9:$I$23,"ERROR",1,-1)))</f>
        <v>FSEN</v>
      </c>
      <c r="G891" s="17" t="str">
        <f>_xlfn.CONCAT(A891," ",B891)</f>
        <v>Cat Pickup</v>
      </c>
    </row>
    <row r="892" spans="1:7" x14ac:dyDescent="0.45">
      <c r="A892" s="146" t="s">
        <v>61</v>
      </c>
      <c r="B892" s="146" t="s">
        <v>1105</v>
      </c>
      <c r="C892" s="149" t="s">
        <v>612</v>
      </c>
      <c r="D892" s="147">
        <v>20676</v>
      </c>
      <c r="E892" s="148" t="s">
        <v>9</v>
      </c>
      <c r="F892" s="63" t="str">
        <f>IF(E892="","",_xlfn.CONCAT(E892,_xlfn.XLOOKUP(D892,$J$9:$J$23,$I$9:$I$23,"ERROR",1,-1)))</f>
        <v>MV60</v>
      </c>
      <c r="G892" s="17" t="str">
        <f>_xlfn.CONCAT(A892," ",B892)</f>
        <v>David Piercy</v>
      </c>
    </row>
    <row r="893" spans="1:7" x14ac:dyDescent="0.45">
      <c r="A893" s="149" t="s">
        <v>237</v>
      </c>
      <c r="B893" s="149" t="s">
        <v>1105</v>
      </c>
      <c r="C893" s="149" t="s">
        <v>612</v>
      </c>
      <c r="D893" s="150">
        <v>20676</v>
      </c>
      <c r="E893" s="151" t="s">
        <v>9</v>
      </c>
      <c r="F893" s="63" t="str">
        <f>IF(E893="","",_xlfn.CONCAT(E893,_xlfn.XLOOKUP(D893,$J$9:$J$23,$I$9:$I$23,"ERROR",1,-1)))</f>
        <v>MV60</v>
      </c>
      <c r="G893" s="17" t="str">
        <f>_xlfn.CONCAT(A893," ",B893)</f>
        <v>Dave Piercy</v>
      </c>
    </row>
    <row r="894" spans="1:7" x14ac:dyDescent="0.45">
      <c r="A894" s="149" t="s">
        <v>251</v>
      </c>
      <c r="B894" s="149" t="s">
        <v>1106</v>
      </c>
      <c r="C894" s="149" t="s">
        <v>8</v>
      </c>
      <c r="D894" s="150">
        <v>26198</v>
      </c>
      <c r="E894" s="151" t="s">
        <v>9</v>
      </c>
      <c r="F894" s="63" t="str">
        <f>IF(E894="","",_xlfn.CONCAT(E894,_xlfn.XLOOKUP(D894,$J$9:$J$23,$I$9:$I$23,"ERROR",1,-1)))</f>
        <v>MV50</v>
      </c>
      <c r="G894" s="17" t="str">
        <f>_xlfn.CONCAT(A894," ",B894)</f>
        <v>Tony Pietersen</v>
      </c>
    </row>
    <row r="895" spans="1:7" x14ac:dyDescent="0.45">
      <c r="A895" s="146" t="s">
        <v>1107</v>
      </c>
      <c r="B895" s="146" t="s">
        <v>1108</v>
      </c>
      <c r="C895" s="146" t="s">
        <v>139</v>
      </c>
      <c r="D895" s="147">
        <v>39006</v>
      </c>
      <c r="E895" s="148" t="s">
        <v>9</v>
      </c>
      <c r="F895" s="63" t="str">
        <f>IF(E895="","",_xlfn.CONCAT(E895,_xlfn.XLOOKUP(D895,$J$9:$J$23,$I$9:$I$23,"ERROR",1,-1)))</f>
        <v>MU23</v>
      </c>
      <c r="G895" s="17" t="str">
        <f>_xlfn.CONCAT(A895," ",B895)</f>
        <v>Valentine Pilars de Pilar</v>
      </c>
    </row>
    <row r="896" spans="1:7" x14ac:dyDescent="0.45">
      <c r="A896" s="149" t="s">
        <v>1109</v>
      </c>
      <c r="B896" s="149" t="s">
        <v>1110</v>
      </c>
      <c r="C896" s="149" t="s">
        <v>28</v>
      </c>
      <c r="D896" s="150">
        <v>23642</v>
      </c>
      <c r="E896" s="151" t="s">
        <v>16</v>
      </c>
      <c r="F896" s="63" t="str">
        <f>IF(E896="","",_xlfn.CONCAT(E896,_xlfn.XLOOKUP(D896,$J$9:$J$23,$I$9:$I$23,"ERROR",1,-1)))</f>
        <v>FV60</v>
      </c>
      <c r="G896" s="17" t="str">
        <f>_xlfn.CONCAT(A896," ",B896)</f>
        <v>Pearl Pinnick</v>
      </c>
    </row>
    <row r="897" spans="1:7" x14ac:dyDescent="0.45">
      <c r="A897" s="146" t="s">
        <v>1314</v>
      </c>
      <c r="B897" s="146" t="s">
        <v>1448</v>
      </c>
      <c r="C897" s="146" t="s">
        <v>1449</v>
      </c>
      <c r="D897" s="150">
        <v>34190</v>
      </c>
      <c r="E897" s="151" t="s">
        <v>16</v>
      </c>
      <c r="F897" s="63" t="str">
        <f>IF(E897="","",_xlfn.CONCAT(E897,_xlfn.XLOOKUP(D897,$J$9:$J$23,$I$9:$I$23,"ERROR",1,-1)))</f>
        <v>FSEN</v>
      </c>
      <c r="G897" s="17" t="str">
        <f>_xlfn.CONCAT(A897," ",B897)</f>
        <v>Eleanor Pitcher</v>
      </c>
    </row>
    <row r="898" spans="1:7" x14ac:dyDescent="0.45">
      <c r="A898" s="146" t="s">
        <v>143</v>
      </c>
      <c r="B898" s="146" t="s">
        <v>1111</v>
      </c>
      <c r="C898" s="146" t="s">
        <v>28</v>
      </c>
      <c r="D898" s="147">
        <v>29043</v>
      </c>
      <c r="E898" s="148" t="s">
        <v>9</v>
      </c>
      <c r="F898" s="63" t="str">
        <f>IF(E898="","",_xlfn.CONCAT(E898,_xlfn.XLOOKUP(D898,$J$9:$J$23,$I$9:$I$23,"ERROR",1,-1)))</f>
        <v>MV40</v>
      </c>
      <c r="G898" s="17" t="str">
        <f>_xlfn.CONCAT(A898," ",B898)</f>
        <v>Chris Pitchford</v>
      </c>
    </row>
    <row r="899" spans="1:7" x14ac:dyDescent="0.45">
      <c r="A899" s="146" t="s">
        <v>77</v>
      </c>
      <c r="B899" s="146" t="s">
        <v>1111</v>
      </c>
      <c r="C899" s="158" t="s">
        <v>91</v>
      </c>
      <c r="D899" s="147">
        <v>28278</v>
      </c>
      <c r="E899" s="148" t="s">
        <v>9</v>
      </c>
      <c r="F899" s="63" t="str">
        <f>IF(E899="","",_xlfn.CONCAT(E899,_xlfn.XLOOKUP(D899,$J$9:$J$23,$I$9:$I$23,"ERROR",1,-1)))</f>
        <v>MV40</v>
      </c>
      <c r="G899" s="17" t="str">
        <f>_xlfn.CONCAT(A899," ",B899)</f>
        <v>John Pitchford</v>
      </c>
    </row>
    <row r="900" spans="1:7" x14ac:dyDescent="0.45">
      <c r="A900" s="146" t="s">
        <v>196</v>
      </c>
      <c r="B900" s="146" t="s">
        <v>1112</v>
      </c>
      <c r="C900" s="146" t="s">
        <v>73</v>
      </c>
      <c r="D900" s="147">
        <v>29609</v>
      </c>
      <c r="E900" s="148" t="s">
        <v>9</v>
      </c>
      <c r="F900" s="63" t="str">
        <f>IF(E900="","",_xlfn.CONCAT(E900,_xlfn.XLOOKUP(D900,$J$9:$J$23,$I$9:$I$23,"ERROR",1,-1)))</f>
        <v>MV40</v>
      </c>
      <c r="G900" s="17" t="str">
        <f>_xlfn.CONCAT(A900," ",B900)</f>
        <v>Tom Plant</v>
      </c>
    </row>
    <row r="901" spans="1:7" x14ac:dyDescent="0.45">
      <c r="A901" s="146" t="s">
        <v>1113</v>
      </c>
      <c r="B901" s="146" t="s">
        <v>1114</v>
      </c>
      <c r="C901" s="146" t="s">
        <v>15</v>
      </c>
      <c r="D901" s="147">
        <v>23985</v>
      </c>
      <c r="E901" s="148" t="s">
        <v>16</v>
      </c>
      <c r="F901" s="63" t="str">
        <f>IF(E901="","",_xlfn.CONCAT(E901,_xlfn.XLOOKUP(D901,$J$9:$J$23,$I$9:$I$23,"ERROR",1,-1)))</f>
        <v>FV50</v>
      </c>
      <c r="G901" s="17" t="str">
        <f>_xlfn.CONCAT(A901," ",B901)</f>
        <v>Liz Pockey</v>
      </c>
    </row>
    <row r="902" spans="1:7" x14ac:dyDescent="0.45">
      <c r="A902" s="146" t="s">
        <v>571</v>
      </c>
      <c r="B902" s="146" t="s">
        <v>1115</v>
      </c>
      <c r="C902" s="146" t="s">
        <v>1116</v>
      </c>
      <c r="D902" s="150">
        <v>25633</v>
      </c>
      <c r="E902" s="151" t="s">
        <v>9</v>
      </c>
      <c r="F902" s="63" t="str">
        <f>IF(E902="","",_xlfn.CONCAT(E902,_xlfn.XLOOKUP(D902,$J$9:$J$23,$I$9:$I$23,"ERROR",1,-1)))</f>
        <v>MV50</v>
      </c>
      <c r="G902" s="17" t="str">
        <f>_xlfn.CONCAT(A902," ",B902)</f>
        <v>Frank Podd</v>
      </c>
    </row>
    <row r="903" spans="1:7" x14ac:dyDescent="0.45">
      <c r="A903" s="149" t="s">
        <v>1113</v>
      </c>
      <c r="B903" s="149" t="s">
        <v>1117</v>
      </c>
      <c r="C903" s="149" t="s">
        <v>24</v>
      </c>
      <c r="D903" s="150">
        <v>23985</v>
      </c>
      <c r="E903" s="151" t="s">
        <v>16</v>
      </c>
      <c r="F903" s="63" t="str">
        <f>IF(E903="","",_xlfn.CONCAT(E903,_xlfn.XLOOKUP(D903,$J$9:$J$23,$I$9:$I$23,"ERROR",1,-1)))</f>
        <v>FV50</v>
      </c>
      <c r="G903" s="17" t="str">
        <f>_xlfn.CONCAT(A903," ",B903)</f>
        <v>Liz Polkey</v>
      </c>
    </row>
    <row r="904" spans="1:7" x14ac:dyDescent="0.45">
      <c r="A904" s="146" t="s">
        <v>659</v>
      </c>
      <c r="B904" s="146" t="s">
        <v>1118</v>
      </c>
      <c r="C904" s="146" t="s">
        <v>28</v>
      </c>
      <c r="D904" s="150">
        <v>32721</v>
      </c>
      <c r="E904" s="148" t="s">
        <v>9</v>
      </c>
      <c r="F904" s="63" t="str">
        <f>IF(E904="","",_xlfn.CONCAT(E904,_xlfn.XLOOKUP(D904,$J$9:$J$23,$I$9:$I$23,"ERROR",1,-1)))</f>
        <v>MSEN</v>
      </c>
      <c r="G904" s="17" t="str">
        <f>_xlfn.CONCAT(A904," ",B904)</f>
        <v>Sean Pollen</v>
      </c>
    </row>
    <row r="905" spans="1:7" x14ac:dyDescent="0.45">
      <c r="A905" s="146" t="s">
        <v>1119</v>
      </c>
      <c r="B905" s="146" t="s">
        <v>1118</v>
      </c>
      <c r="C905" s="159" t="s">
        <v>28</v>
      </c>
      <c r="D905" s="150">
        <v>31458</v>
      </c>
      <c r="E905" s="148" t="s">
        <v>9</v>
      </c>
      <c r="F905" s="63" t="str">
        <f>IF(E905="","",_xlfn.CONCAT(E905,_xlfn.XLOOKUP(D905,$J$9:$J$23,$I$9:$I$23,"ERROR",1,-1)))</f>
        <v>MSEN</v>
      </c>
      <c r="G905" s="17" t="str">
        <f>_xlfn.CONCAT(A905," ",B905)</f>
        <v>Hughie Pollen</v>
      </c>
    </row>
    <row r="906" spans="1:7" x14ac:dyDescent="0.45">
      <c r="A906" s="146" t="s">
        <v>273</v>
      </c>
      <c r="B906" s="146" t="s">
        <v>1120</v>
      </c>
      <c r="C906" s="146" t="s">
        <v>12</v>
      </c>
      <c r="D906" s="150">
        <v>32176</v>
      </c>
      <c r="E906" s="148" t="s">
        <v>16</v>
      </c>
      <c r="F906" s="63" t="str">
        <f>IF(E906="","",_xlfn.CONCAT(E906,_xlfn.XLOOKUP(D906,$J$9:$J$23,$I$9:$I$23,"ERROR",1,-1)))</f>
        <v>FSEN</v>
      </c>
      <c r="G906" s="17" t="str">
        <f>_xlfn.CONCAT(A906," ",B906)</f>
        <v>Amy Postlethwaite</v>
      </c>
    </row>
    <row r="907" spans="1:7" x14ac:dyDescent="0.45">
      <c r="A907" s="146" t="s">
        <v>560</v>
      </c>
      <c r="B907" s="146" t="s">
        <v>1121</v>
      </c>
      <c r="C907" s="146" t="s">
        <v>1122</v>
      </c>
      <c r="D907" s="150">
        <v>38726</v>
      </c>
      <c r="E907" s="151" t="s">
        <v>9</v>
      </c>
      <c r="F907" s="63" t="str">
        <f>IF(E907="","",_xlfn.CONCAT(E907,_xlfn.XLOOKUP(D907,$J$9:$J$23,$I$9:$I$23,"ERROR",1,-1)))</f>
        <v>MU23</v>
      </c>
      <c r="G907" s="17" t="str">
        <f>_xlfn.CONCAT(A907," ",B907)</f>
        <v>Alex Poulston</v>
      </c>
    </row>
    <row r="908" spans="1:7" x14ac:dyDescent="0.45">
      <c r="A908" s="146" t="s">
        <v>1123</v>
      </c>
      <c r="B908" s="146" t="s">
        <v>1124</v>
      </c>
      <c r="C908" s="146" t="s">
        <v>37</v>
      </c>
      <c r="D908" s="147">
        <v>33139</v>
      </c>
      <c r="E908" s="148" t="s">
        <v>9</v>
      </c>
      <c r="F908" s="63" t="str">
        <f>IF(E908="","",_xlfn.CONCAT(E908,_xlfn.XLOOKUP(D908,$J$9:$J$23,$I$9:$I$23,"ERROR",1,-1)))</f>
        <v>MSEN</v>
      </c>
      <c r="G908" s="17" t="str">
        <f>_xlfn.CONCAT(A908," ",B908)</f>
        <v>Alayn Poulter</v>
      </c>
    </row>
    <row r="909" spans="1:7" x14ac:dyDescent="0.45">
      <c r="A909" s="146" t="s">
        <v>109</v>
      </c>
      <c r="B909" s="146" t="s">
        <v>1125</v>
      </c>
      <c r="C909" s="146" t="s">
        <v>28</v>
      </c>
      <c r="D909" s="147">
        <v>35187</v>
      </c>
      <c r="E909" s="148" t="s">
        <v>9</v>
      </c>
      <c r="F909" s="63" t="str">
        <f>IF(E909="","",_xlfn.CONCAT(E909,_xlfn.XLOOKUP(D909,$J$9:$J$23,$I$9:$I$23,"ERROR",1,-1)))</f>
        <v>MSEN</v>
      </c>
      <c r="G909" s="17" t="str">
        <f>_xlfn.CONCAT(A909," ",B909)</f>
        <v>Matthew Poulton</v>
      </c>
    </row>
    <row r="910" spans="1:7" x14ac:dyDescent="0.45">
      <c r="A910" s="146" t="s">
        <v>509</v>
      </c>
      <c r="B910" s="146" t="s">
        <v>1126</v>
      </c>
      <c r="C910" s="146" t="s">
        <v>12</v>
      </c>
      <c r="D910" s="150">
        <v>34344</v>
      </c>
      <c r="E910" s="148" t="s">
        <v>16</v>
      </c>
      <c r="F910" s="63" t="str">
        <f>IF(E910="","",_xlfn.CONCAT(E910,_xlfn.XLOOKUP(D910,$J$9:$J$23,$I$9:$I$23,"ERROR",1,-1)))</f>
        <v>FSEN</v>
      </c>
      <c r="G910" s="17" t="str">
        <f>_xlfn.CONCAT(A910," ",B910)</f>
        <v>Celia Powell</v>
      </c>
    </row>
    <row r="911" spans="1:7" x14ac:dyDescent="0.45">
      <c r="A911" s="146" t="s">
        <v>729</v>
      </c>
      <c r="B911" s="146" t="s">
        <v>1127</v>
      </c>
      <c r="C911" s="146" t="s">
        <v>24</v>
      </c>
      <c r="D911" s="147">
        <v>29372</v>
      </c>
      <c r="E911" s="148" t="s">
        <v>9</v>
      </c>
      <c r="F911" s="63" t="str">
        <f>IF(E911="","",_xlfn.CONCAT(E911,_xlfn.XLOOKUP(D911,$J$9:$J$23,$I$9:$I$23,"ERROR",1,-1)))</f>
        <v>MV40</v>
      </c>
      <c r="G911" s="17" t="str">
        <f>_xlfn.CONCAT(A911," ",B911)</f>
        <v>Jeff Powell-Davies</v>
      </c>
    </row>
    <row r="912" spans="1:7" x14ac:dyDescent="0.45">
      <c r="A912" s="149" t="s">
        <v>282</v>
      </c>
      <c r="B912" s="149" t="s">
        <v>1128</v>
      </c>
      <c r="C912" s="149" t="s">
        <v>28</v>
      </c>
      <c r="D912" s="150">
        <v>22701</v>
      </c>
      <c r="E912" s="151" t="s">
        <v>9</v>
      </c>
      <c r="F912" s="63" t="str">
        <f>IF(E912="","",_xlfn.CONCAT(E912,_xlfn.XLOOKUP(D912,$J$9:$J$23,$I$9:$I$23,"ERROR",1,-1)))</f>
        <v>MV60</v>
      </c>
      <c r="G912" s="17" t="str">
        <f>_xlfn.CONCAT(A912," ",B912)</f>
        <v>Huw Price</v>
      </c>
    </row>
    <row r="913" spans="1:7" x14ac:dyDescent="0.45">
      <c r="A913" s="146" t="s">
        <v>695</v>
      </c>
      <c r="B913" s="146" t="s">
        <v>1129</v>
      </c>
      <c r="C913" s="146" t="s">
        <v>20</v>
      </c>
      <c r="D913" s="147">
        <v>35002</v>
      </c>
      <c r="E913" s="148" t="s">
        <v>16</v>
      </c>
      <c r="F913" s="63" t="str">
        <f>IF(E913="","",_xlfn.CONCAT(E913,_xlfn.XLOOKUP(D913,$J$9:$J$23,$I$9:$I$23,"ERROR",1,-1)))</f>
        <v>FSEN</v>
      </c>
      <c r="G913" s="17" t="str">
        <f>_xlfn.CONCAT(A913," ",B913)</f>
        <v>Leanne Priseman</v>
      </c>
    </row>
    <row r="914" spans="1:7" x14ac:dyDescent="0.45">
      <c r="A914" s="149" t="s">
        <v>662</v>
      </c>
      <c r="B914" s="149" t="s">
        <v>1130</v>
      </c>
      <c r="C914" s="149" t="s">
        <v>28</v>
      </c>
      <c r="D914" s="150">
        <v>24266</v>
      </c>
      <c r="E914" s="151" t="s">
        <v>9</v>
      </c>
      <c r="F914" s="63" t="str">
        <f>IF(E914="","",_xlfn.CONCAT(E914,_xlfn.XLOOKUP(D914,$J$9:$J$23,$I$9:$I$23,"ERROR",1,-1)))</f>
        <v>MV50</v>
      </c>
      <c r="G914" s="17" t="str">
        <f>_xlfn.CONCAT(A914," ",B914)</f>
        <v>Gary Pritchard</v>
      </c>
    </row>
    <row r="915" spans="1:7" x14ac:dyDescent="0.45">
      <c r="A915" s="152" t="s">
        <v>351</v>
      </c>
      <c r="B915" s="152" t="s">
        <v>1131</v>
      </c>
      <c r="C915" s="152" t="s">
        <v>28</v>
      </c>
      <c r="D915" s="147">
        <v>28794</v>
      </c>
      <c r="E915" s="148" t="s">
        <v>9</v>
      </c>
      <c r="F915" s="63" t="str">
        <f>IF(E915="","",_xlfn.CONCAT(E915,_xlfn.XLOOKUP(D915,$J$9:$J$23,$I$9:$I$23,"ERROR",1,-1)))</f>
        <v>MV40</v>
      </c>
      <c r="G915" s="17" t="str">
        <f>_xlfn.CONCAT(A915," ",B915)</f>
        <v>Jonathan Procter</v>
      </c>
    </row>
    <row r="916" spans="1:7" x14ac:dyDescent="0.45">
      <c r="A916" s="146" t="s">
        <v>492</v>
      </c>
      <c r="B916" s="146" t="s">
        <v>1131</v>
      </c>
      <c r="C916" s="146" t="s">
        <v>127</v>
      </c>
      <c r="D916" s="147">
        <v>23843</v>
      </c>
      <c r="E916" s="148" t="s">
        <v>9</v>
      </c>
      <c r="F916" s="63" t="str">
        <f>IF(E916="","",_xlfn.CONCAT(E916,_xlfn.XLOOKUP(D916,$J$9:$J$23,$I$9:$I$23,"ERROR",1,-1)))</f>
        <v>MV60</v>
      </c>
      <c r="G916" s="17" t="str">
        <f>_xlfn.CONCAT(A916," ",B916)</f>
        <v>Mick Procter</v>
      </c>
    </row>
    <row r="917" spans="1:7" x14ac:dyDescent="0.45">
      <c r="A917" s="149" t="s">
        <v>463</v>
      </c>
      <c r="B917" s="149" t="s">
        <v>1131</v>
      </c>
      <c r="C917" s="149" t="s">
        <v>20</v>
      </c>
      <c r="D917" s="150">
        <v>29201</v>
      </c>
      <c r="E917" s="151" t="s">
        <v>9</v>
      </c>
      <c r="F917" s="63" t="str">
        <f>IF(E917="","",_xlfn.CONCAT(E917,_xlfn.XLOOKUP(D917,$J$9:$J$23,$I$9:$I$23,"ERROR",1,-1)))</f>
        <v>MV40</v>
      </c>
      <c r="G917" s="17" t="str">
        <f>_xlfn.CONCAT(A917," ",B917)</f>
        <v>Lee Procter</v>
      </c>
    </row>
    <row r="918" spans="1:7" x14ac:dyDescent="0.45">
      <c r="A918" s="149" t="s">
        <v>178</v>
      </c>
      <c r="B918" s="149" t="s">
        <v>1132</v>
      </c>
      <c r="C918" s="149" t="s">
        <v>24</v>
      </c>
      <c r="D918" s="150">
        <v>19897</v>
      </c>
      <c r="E918" s="151" t="s">
        <v>16</v>
      </c>
      <c r="F918" s="63" t="str">
        <f>IF(E918="","",_xlfn.CONCAT(E918,_xlfn.XLOOKUP(D918,$J$9:$J$23,$I$9:$I$23,"ERROR",1,-1)))</f>
        <v>FV70</v>
      </c>
      <c r="G918" s="17" t="str">
        <f>_xlfn.CONCAT(A918," ",B918)</f>
        <v>Kathleen Proctor</v>
      </c>
    </row>
    <row r="919" spans="1:7" x14ac:dyDescent="0.45">
      <c r="A919" s="146" t="s">
        <v>237</v>
      </c>
      <c r="B919" s="146" t="s">
        <v>1133</v>
      </c>
      <c r="C919" s="146" t="s">
        <v>24</v>
      </c>
      <c r="D919" s="147">
        <v>23121</v>
      </c>
      <c r="E919" s="148" t="s">
        <v>9</v>
      </c>
      <c r="F919" s="63" t="str">
        <f>IF(E919="","",_xlfn.CONCAT(E919,_xlfn.XLOOKUP(D919,$J$9:$J$23,$I$9:$I$23,"ERROR",1,-1)))</f>
        <v>MV60</v>
      </c>
      <c r="G919" s="17" t="str">
        <f>_xlfn.CONCAT(A919," ",B919)</f>
        <v>Dave Prosser</v>
      </c>
    </row>
    <row r="920" spans="1:7" x14ac:dyDescent="0.45">
      <c r="A920" s="146" t="s">
        <v>470</v>
      </c>
      <c r="B920" s="146" t="s">
        <v>1134</v>
      </c>
      <c r="C920" s="146" t="s">
        <v>135</v>
      </c>
      <c r="D920" s="147">
        <v>23866</v>
      </c>
      <c r="E920" s="148" t="s">
        <v>9</v>
      </c>
      <c r="F920" s="63" t="str">
        <f>IF(E920="","",_xlfn.CONCAT(E920,_xlfn.XLOOKUP(D920,$J$9:$J$23,$I$9:$I$23,"ERROR",1,-1)))</f>
        <v>MV60</v>
      </c>
      <c r="G920" s="17" t="str">
        <f>_xlfn.CONCAT(A920," ",B920)</f>
        <v>Stephen Pyke</v>
      </c>
    </row>
    <row r="921" spans="1:7" x14ac:dyDescent="0.45">
      <c r="A921" s="146" t="s">
        <v>1135</v>
      </c>
      <c r="B921" s="146" t="s">
        <v>1136</v>
      </c>
      <c r="C921" s="149" t="s">
        <v>48</v>
      </c>
      <c r="D921" s="150">
        <v>43508</v>
      </c>
      <c r="E921" s="151" t="s">
        <v>16</v>
      </c>
      <c r="F921" s="63" t="str">
        <f>IF(E921="","",_xlfn.CONCAT(E921,_xlfn.XLOOKUP(D921,$J$9:$J$23,$I$9:$I$23,"ERROR",1,-1)))</f>
        <v>FU7</v>
      </c>
      <c r="G921" s="17" t="str">
        <f>_xlfn.CONCAT(A921," ",B921)</f>
        <v>Arabella Quail</v>
      </c>
    </row>
    <row r="922" spans="1:7" x14ac:dyDescent="0.45">
      <c r="A922" s="146" t="s">
        <v>859</v>
      </c>
      <c r="B922" s="146" t="s">
        <v>1136</v>
      </c>
      <c r="C922" s="149" t="s">
        <v>28</v>
      </c>
      <c r="D922" s="150">
        <v>34153</v>
      </c>
      <c r="E922" s="151" t="s">
        <v>9</v>
      </c>
      <c r="F922" s="63" t="str">
        <f>IF(E922="","",_xlfn.CONCAT(E922,_xlfn.XLOOKUP(D922,$J$9:$J$23,$I$9:$I$23,"ERROR",1,-1)))</f>
        <v>MSEN</v>
      </c>
      <c r="G922" s="17" t="str">
        <f>_xlfn.CONCAT(A922," ",B922)</f>
        <v>Joe Quail</v>
      </c>
    </row>
    <row r="923" spans="1:7" x14ac:dyDescent="0.45">
      <c r="A923" s="163" t="s">
        <v>1069</v>
      </c>
      <c r="B923" s="163" t="s">
        <v>1501</v>
      </c>
      <c r="C923" s="163" t="s">
        <v>43</v>
      </c>
      <c r="D923" s="150">
        <v>26915</v>
      </c>
      <c r="E923" s="151" t="s">
        <v>9</v>
      </c>
      <c r="F923" s="63" t="str">
        <f>IF(E923="","",_xlfn.CONCAT(E923,_xlfn.XLOOKUP(D923,$J$9:$J$23,$I$9:$I$23,"ERROR",1,-1)))</f>
        <v>MV50</v>
      </c>
      <c r="G923" s="17" t="str">
        <f>_xlfn.CONCAT(A923," ",B923)</f>
        <v>Marco Queta</v>
      </c>
    </row>
    <row r="924" spans="1:7" x14ac:dyDescent="0.45">
      <c r="A924" s="149" t="s">
        <v>1137</v>
      </c>
      <c r="B924" s="149" t="s">
        <v>1138</v>
      </c>
      <c r="C924" s="149" t="s">
        <v>28</v>
      </c>
      <c r="D924" s="150">
        <v>39577</v>
      </c>
      <c r="E924" s="151" t="s">
        <v>16</v>
      </c>
      <c r="F924" s="63" t="str">
        <f>IF(E924="","",_xlfn.CONCAT(E924,_xlfn.XLOOKUP(D924,$J$9:$J$23,$I$9:$I$23,"ERROR",1,-1)))</f>
        <v>FU19</v>
      </c>
      <c r="G924" s="17" t="str">
        <f>_xlfn.CONCAT(A924," ",B924)</f>
        <v>Teagan Quigley</v>
      </c>
    </row>
    <row r="925" spans="1:7" x14ac:dyDescent="0.45">
      <c r="A925" s="146" t="s">
        <v>93</v>
      </c>
      <c r="B925" s="146" t="s">
        <v>1139</v>
      </c>
      <c r="C925" s="146" t="s">
        <v>24</v>
      </c>
      <c r="D925" s="147">
        <v>34451</v>
      </c>
      <c r="E925" s="148" t="s">
        <v>9</v>
      </c>
      <c r="F925" s="63" t="str">
        <f>IF(E925="","",_xlfn.CONCAT(E925,_xlfn.XLOOKUP(D925,$J$9:$J$23,$I$9:$I$23,"ERROR",1,-1)))</f>
        <v>MSEN</v>
      </c>
      <c r="G925" s="17" t="str">
        <f>_xlfn.CONCAT(A925," ",B925)</f>
        <v>James Rafferty</v>
      </c>
    </row>
    <row r="926" spans="1:7" x14ac:dyDescent="0.45">
      <c r="A926" s="146" t="s">
        <v>742</v>
      </c>
      <c r="B926" s="146" t="s">
        <v>1140</v>
      </c>
      <c r="C926" s="146" t="s">
        <v>1141</v>
      </c>
      <c r="D926" s="147">
        <v>36059</v>
      </c>
      <c r="E926" s="148" t="s">
        <v>9</v>
      </c>
      <c r="F926" s="63" t="str">
        <f>IF(E926="","",_xlfn.CONCAT(E926,_xlfn.XLOOKUP(D926,$J$9:$J$23,$I$9:$I$23,"ERROR",1,-1)))</f>
        <v>MSEN</v>
      </c>
      <c r="G926" s="17" t="str">
        <f>_xlfn.CONCAT(A926," ",B926)</f>
        <v>Arthur Raffle</v>
      </c>
    </row>
    <row r="927" spans="1:7" x14ac:dyDescent="0.45">
      <c r="A927" s="146" t="s">
        <v>341</v>
      </c>
      <c r="B927" s="146" t="s">
        <v>1140</v>
      </c>
      <c r="C927" s="146" t="s">
        <v>1141</v>
      </c>
      <c r="D927" s="147">
        <v>22957</v>
      </c>
      <c r="E927" s="148" t="s">
        <v>9</v>
      </c>
      <c r="F927" s="63" t="str">
        <f>IF(E927="","",_xlfn.CONCAT(E927,_xlfn.XLOOKUP(D927,$J$9:$J$23,$I$9:$I$23,"ERROR",1,-1)))</f>
        <v>MV60</v>
      </c>
      <c r="G927" s="17" t="str">
        <f>_xlfn.CONCAT(A927," ",B927)</f>
        <v>Tim Raffle</v>
      </c>
    </row>
    <row r="928" spans="1:7" x14ac:dyDescent="0.45">
      <c r="A928" s="149" t="s">
        <v>1142</v>
      </c>
      <c r="B928" s="149" t="s">
        <v>1143</v>
      </c>
      <c r="C928" s="149" t="s">
        <v>230</v>
      </c>
      <c r="D928" s="150">
        <v>28382</v>
      </c>
      <c r="E928" s="151" t="s">
        <v>16</v>
      </c>
      <c r="F928" s="63" t="str">
        <f>IF(E928="","",_xlfn.CONCAT(E928,_xlfn.XLOOKUP(D928,$J$9:$J$23,$I$9:$I$23,"ERROR",1,-1)))</f>
        <v>FV40</v>
      </c>
      <c r="G928" s="17" t="str">
        <f>_xlfn.CONCAT(A928," ",B928)</f>
        <v>Keeley Rainsford</v>
      </c>
    </row>
    <row r="929" spans="1:7" x14ac:dyDescent="0.45">
      <c r="A929" s="149" t="s">
        <v>93</v>
      </c>
      <c r="B929" s="149" t="s">
        <v>1144</v>
      </c>
      <c r="D929" s="150">
        <v>41838</v>
      </c>
      <c r="E929" s="151" t="s">
        <v>9</v>
      </c>
      <c r="F929" s="63" t="str">
        <f>IF(E929="","",_xlfn.CONCAT(E929,_xlfn.XLOOKUP(D929,$J$9:$J$23,$I$9:$I$23,"ERROR",1,-1)))</f>
        <v>MU13</v>
      </c>
      <c r="G929" s="17" t="str">
        <f>_xlfn.CONCAT(A929," ",B929)</f>
        <v>James Ratcliffe</v>
      </c>
    </row>
    <row r="930" spans="1:7" x14ac:dyDescent="0.45">
      <c r="A930" s="149" t="s">
        <v>162</v>
      </c>
      <c r="B930" s="149" t="s">
        <v>1144</v>
      </c>
      <c r="D930" s="150">
        <v>40984</v>
      </c>
      <c r="E930" s="151" t="s">
        <v>16</v>
      </c>
      <c r="F930" s="63" t="str">
        <f>IF(E930="","",_xlfn.CONCAT(E930,_xlfn.XLOOKUP(D930,$J$9:$J$23,$I$9:$I$23,"ERROR",1,-1)))</f>
        <v>FU15</v>
      </c>
      <c r="G930" s="17" t="str">
        <f>_xlfn.CONCAT(A930," ",B930)</f>
        <v>Chloe Ratcliffe</v>
      </c>
    </row>
    <row r="931" spans="1:7" x14ac:dyDescent="0.45">
      <c r="A931" s="146" t="s">
        <v>1145</v>
      </c>
      <c r="B931" s="146" t="s">
        <v>1144</v>
      </c>
      <c r="C931" s="146" t="s">
        <v>1146</v>
      </c>
      <c r="D931" s="147">
        <v>36835</v>
      </c>
      <c r="E931" s="148" t="s">
        <v>9</v>
      </c>
      <c r="F931" s="63" t="str">
        <f>IF(E931="","",_xlfn.CONCAT(E931,_xlfn.XLOOKUP(D931,$J$9:$J$23,$I$9:$I$23,"ERROR",1,-1)))</f>
        <v>MSEN</v>
      </c>
      <c r="G931" s="17" t="str">
        <f>_xlfn.CONCAT(A931," ",B931)</f>
        <v>Floyd Ratcliffe</v>
      </c>
    </row>
    <row r="932" spans="1:7" x14ac:dyDescent="0.45">
      <c r="A932" s="146" t="s">
        <v>1014</v>
      </c>
      <c r="B932" s="146" t="s">
        <v>1147</v>
      </c>
      <c r="D932" s="150">
        <v>44856</v>
      </c>
      <c r="E932" s="151" t="s">
        <v>9</v>
      </c>
      <c r="F932" s="63" t="str">
        <f>IF(E932="","",_xlfn.CONCAT(E932,_xlfn.XLOOKUP(D932,$J$9:$J$23,$I$9:$I$23,"ERROR",1,-1)))</f>
        <v>MU5</v>
      </c>
      <c r="G932" s="17" t="str">
        <f>_xlfn.CONCAT(A932," ",B932)</f>
        <v>Mitchell Ray</v>
      </c>
    </row>
    <row r="933" spans="1:7" x14ac:dyDescent="0.45">
      <c r="A933" s="149" t="s">
        <v>190</v>
      </c>
      <c r="B933" s="149" t="s">
        <v>1147</v>
      </c>
      <c r="D933" s="150">
        <v>43563</v>
      </c>
      <c r="E933" s="151" t="s">
        <v>16</v>
      </c>
      <c r="F933" s="63" t="str">
        <f>IF(E933="","",_xlfn.CONCAT(E933,_xlfn.XLOOKUP(D933,$J$9:$J$23,$I$9:$I$23,"ERROR",1,-1)))</f>
        <v>FU7</v>
      </c>
      <c r="G933" s="17" t="str">
        <f>_xlfn.CONCAT(A933," ",B933)</f>
        <v>Lucy Ray</v>
      </c>
    </row>
    <row r="934" spans="1:7" x14ac:dyDescent="0.45">
      <c r="A934" s="146" t="s">
        <v>742</v>
      </c>
      <c r="B934" s="146" t="s">
        <v>1147</v>
      </c>
      <c r="D934" s="150">
        <v>43255</v>
      </c>
      <c r="E934" s="151" t="s">
        <v>9</v>
      </c>
      <c r="F934" s="63" t="str">
        <f>IF(E934="","",_xlfn.CONCAT(E934,_xlfn.XLOOKUP(D934,$J$9:$J$23,$I$9:$I$23,"ERROR",1,-1)))</f>
        <v>MU9</v>
      </c>
      <c r="G934" s="17" t="str">
        <f>_xlfn.CONCAT(A934," ",B934)</f>
        <v>Arthur Ray</v>
      </c>
    </row>
    <row r="935" spans="1:7" x14ac:dyDescent="0.45">
      <c r="A935" s="146" t="s">
        <v>657</v>
      </c>
      <c r="B935" s="146" t="s">
        <v>1147</v>
      </c>
      <c r="C935" s="149" t="s">
        <v>28</v>
      </c>
      <c r="D935" s="150">
        <v>32316</v>
      </c>
      <c r="E935" s="151" t="s">
        <v>16</v>
      </c>
      <c r="F935" s="63" t="str">
        <f>IF(E935="","",_xlfn.CONCAT(E935,_xlfn.XLOOKUP(D935,$J$9:$J$23,$I$9:$I$23,"ERROR",1,-1)))</f>
        <v>FSEN</v>
      </c>
      <c r="G935" s="17" t="str">
        <f>_xlfn.CONCAT(A935," ",B935)</f>
        <v>Rebecca Ray</v>
      </c>
    </row>
    <row r="936" spans="1:7" x14ac:dyDescent="0.45">
      <c r="A936" s="149" t="s">
        <v>61</v>
      </c>
      <c r="B936" s="149" t="s">
        <v>1147</v>
      </c>
      <c r="C936" s="149" t="s">
        <v>217</v>
      </c>
      <c r="D936" s="150">
        <v>30152</v>
      </c>
      <c r="E936" s="151" t="s">
        <v>9</v>
      </c>
      <c r="F936" s="63" t="str">
        <f>IF(E936="","",_xlfn.CONCAT(E936,_xlfn.XLOOKUP(D936,$J$9:$J$23,$I$9:$I$23,"ERROR",1,-1)))</f>
        <v>MV40</v>
      </c>
      <c r="G936" s="17" t="str">
        <f>_xlfn.CONCAT(A936," ",B936)</f>
        <v>David Ray</v>
      </c>
    </row>
    <row r="937" spans="1:7" x14ac:dyDescent="0.45">
      <c r="A937" s="149" t="s">
        <v>831</v>
      </c>
      <c r="B937" s="149" t="s">
        <v>1147</v>
      </c>
      <c r="C937" s="149" t="s">
        <v>28</v>
      </c>
      <c r="D937" s="150">
        <v>33878</v>
      </c>
      <c r="E937" s="151" t="s">
        <v>16</v>
      </c>
      <c r="F937" s="63" t="str">
        <f>IF(E937="","",_xlfn.CONCAT(E937,_xlfn.XLOOKUP(D937,$J$9:$J$23,$I$9:$I$23,"ERROR",1,-1)))</f>
        <v>FSEN</v>
      </c>
      <c r="G937" s="17" t="str">
        <f>_xlfn.CONCAT(A937," ",B937)</f>
        <v>Megan Ray</v>
      </c>
    </row>
    <row r="938" spans="1:7" x14ac:dyDescent="0.45">
      <c r="A938" s="146" t="s">
        <v>1148</v>
      </c>
      <c r="B938" s="146" t="s">
        <v>1149</v>
      </c>
      <c r="C938" s="146" t="s">
        <v>24</v>
      </c>
      <c r="D938" s="147">
        <v>35922</v>
      </c>
      <c r="E938" s="148" t="s">
        <v>16</v>
      </c>
      <c r="F938" s="63" t="str">
        <f>IF(E938="","",_xlfn.CONCAT(E938,_xlfn.XLOOKUP(D938,$J$9:$J$23,$I$9:$I$23,"ERROR",1,-1)))</f>
        <v>FSEN</v>
      </c>
      <c r="G938" s="17" t="str">
        <f>_xlfn.CONCAT(A938," ",B938)</f>
        <v>Isabell Read</v>
      </c>
    </row>
    <row r="939" spans="1:7" x14ac:dyDescent="0.45">
      <c r="A939" s="146" t="s">
        <v>36</v>
      </c>
      <c r="B939" s="146" t="s">
        <v>1150</v>
      </c>
      <c r="C939" s="146" t="s">
        <v>91</v>
      </c>
      <c r="D939" s="147">
        <v>35492</v>
      </c>
      <c r="E939" s="148" t="s">
        <v>9</v>
      </c>
      <c r="F939" s="63" t="str">
        <f>IF(E939="","",_xlfn.CONCAT(E939,_xlfn.XLOOKUP(D939,$J$9:$J$23,$I$9:$I$23,"ERROR",1,-1)))</f>
        <v>MSEN</v>
      </c>
      <c r="G939" s="17" t="str">
        <f>_xlfn.CONCAT(A939," ",B939)</f>
        <v>Alexander Reed</v>
      </c>
    </row>
    <row r="940" spans="1:7" x14ac:dyDescent="0.45">
      <c r="A940" s="152" t="s">
        <v>560</v>
      </c>
      <c r="B940" s="152" t="s">
        <v>1150</v>
      </c>
      <c r="C940" s="152" t="s">
        <v>91</v>
      </c>
      <c r="D940" s="147">
        <v>35492</v>
      </c>
      <c r="E940" s="148" t="s">
        <v>9</v>
      </c>
      <c r="F940" s="63" t="str">
        <f>IF(E940="","",_xlfn.CONCAT(E940,_xlfn.XLOOKUP(D940,$J$9:$J$23,$I$9:$I$23,"ERROR",1,-1)))</f>
        <v>MSEN</v>
      </c>
      <c r="G940" s="17" t="str">
        <f>_xlfn.CONCAT(A940," ",B940)</f>
        <v>Alex Reed</v>
      </c>
    </row>
    <row r="941" spans="1:7" x14ac:dyDescent="0.45">
      <c r="A941" s="152" t="s">
        <v>93</v>
      </c>
      <c r="B941" s="152" t="s">
        <v>1150</v>
      </c>
      <c r="C941" s="152" t="s">
        <v>28</v>
      </c>
      <c r="D941" s="147">
        <v>35336</v>
      </c>
      <c r="E941" s="148" t="s">
        <v>9</v>
      </c>
      <c r="F941" s="63" t="str">
        <f>IF(E941="","",_xlfn.CONCAT(E941,_xlfn.XLOOKUP(D941,$J$9:$J$23,$I$9:$I$23,"ERROR",1,-1)))</f>
        <v>MSEN</v>
      </c>
      <c r="G941" s="17" t="str">
        <f>_xlfn.CONCAT(A941," ",B941)</f>
        <v>James Reed</v>
      </c>
    </row>
    <row r="942" spans="1:7" x14ac:dyDescent="0.45">
      <c r="A942" s="149" t="s">
        <v>96</v>
      </c>
      <c r="B942" s="149" t="s">
        <v>1151</v>
      </c>
      <c r="C942" s="149" t="s">
        <v>20</v>
      </c>
      <c r="D942" s="150">
        <v>27979</v>
      </c>
      <c r="E942" s="151" t="s">
        <v>9</v>
      </c>
      <c r="F942" s="63" t="str">
        <f>IF(E942="","",_xlfn.CONCAT(E942,_xlfn.XLOOKUP(D942,$J$9:$J$23,$I$9:$I$23,"ERROR",1,-1)))</f>
        <v>MV40</v>
      </c>
      <c r="G942" s="17" t="str">
        <f>_xlfn.CONCAT(A942," ",B942)</f>
        <v>Paul Reilly</v>
      </c>
    </row>
    <row r="943" spans="1:7" x14ac:dyDescent="0.45">
      <c r="A943" s="146" t="s">
        <v>86</v>
      </c>
      <c r="B943" s="146" t="s">
        <v>1152</v>
      </c>
      <c r="C943" s="146" t="s">
        <v>43</v>
      </c>
      <c r="D943" s="147">
        <v>22994</v>
      </c>
      <c r="E943" s="148" t="s">
        <v>9</v>
      </c>
      <c r="F943" s="63" t="str">
        <f>IF(E943="","",_xlfn.CONCAT(E943,_xlfn.XLOOKUP(D943,$J$9:$J$23,$I$9:$I$23,"ERROR",1,-1)))</f>
        <v>MV60</v>
      </c>
      <c r="G943" s="17" t="str">
        <f>_xlfn.CONCAT(A943," ",B943)</f>
        <v>Steve Rhodes</v>
      </c>
    </row>
    <row r="944" spans="1:7" x14ac:dyDescent="0.45">
      <c r="A944" s="152" t="s">
        <v>1153</v>
      </c>
      <c r="B944" s="152" t="s">
        <v>1154</v>
      </c>
      <c r="C944" s="152" t="s">
        <v>1155</v>
      </c>
      <c r="D944" s="147">
        <v>33773</v>
      </c>
      <c r="E944" s="148" t="s">
        <v>16</v>
      </c>
      <c r="F944" s="63" t="str">
        <f>IF(E944="","",_xlfn.CONCAT(E944,_xlfn.XLOOKUP(D944,$J$9:$J$23,$I$9:$I$23,"ERROR",1,-1)))</f>
        <v>FSEN</v>
      </c>
      <c r="G944" s="17" t="str">
        <f>_xlfn.CONCAT(A944," ",B944)</f>
        <v>Lizzie Richardson</v>
      </c>
    </row>
    <row r="945" spans="1:7" x14ac:dyDescent="0.45">
      <c r="A945" s="146" t="s">
        <v>260</v>
      </c>
      <c r="B945" s="146" t="s">
        <v>1154</v>
      </c>
      <c r="C945" s="146" t="s">
        <v>43</v>
      </c>
      <c r="D945" s="147">
        <v>32185</v>
      </c>
      <c r="E945" s="148" t="s">
        <v>16</v>
      </c>
      <c r="F945" s="63" t="str">
        <f>IF(E945="","",_xlfn.CONCAT(E945,_xlfn.XLOOKUP(D945,$J$9:$J$23,$I$9:$I$23,"ERROR",1,-1)))</f>
        <v>FSEN</v>
      </c>
      <c r="G945" s="17" t="str">
        <f>_xlfn.CONCAT(A945," ",B945)</f>
        <v>Jessica Richardson</v>
      </c>
    </row>
    <row r="946" spans="1:7" x14ac:dyDescent="0.45">
      <c r="A946" s="146" t="s">
        <v>860</v>
      </c>
      <c r="B946" s="146" t="s">
        <v>1156</v>
      </c>
      <c r="C946" s="146" t="s">
        <v>20</v>
      </c>
      <c r="D946" s="147">
        <v>25358</v>
      </c>
      <c r="E946" s="148" t="s">
        <v>9</v>
      </c>
      <c r="F946" s="63" t="str">
        <f>IF(E946="","",_xlfn.CONCAT(E946,_xlfn.XLOOKUP(D946,$J$9:$J$23,$I$9:$I$23,"ERROR",1,-1)))</f>
        <v>MV50</v>
      </c>
      <c r="G946" s="17" t="str">
        <f>_xlfn.CONCAT(A946," ",B946)</f>
        <v>Kenny Richmond</v>
      </c>
    </row>
    <row r="947" spans="1:7" x14ac:dyDescent="0.45">
      <c r="A947" s="149" t="s">
        <v>22</v>
      </c>
      <c r="B947" s="149" t="s">
        <v>1157</v>
      </c>
      <c r="D947" s="150">
        <v>42167</v>
      </c>
      <c r="E947" s="151" t="s">
        <v>9</v>
      </c>
      <c r="F947" s="63" t="str">
        <f>IF(E947="","",_xlfn.CONCAT(E947,_xlfn.XLOOKUP(D947,$J$9:$J$23,$I$9:$I$23,"ERROR",1,-1)))</f>
        <v>MU11</v>
      </c>
      <c r="G947" s="17" t="str">
        <f>_xlfn.CONCAT(A947," ",B947)</f>
        <v>Jacob Rickerby</v>
      </c>
    </row>
    <row r="948" spans="1:7" x14ac:dyDescent="0.45">
      <c r="A948" s="149" t="s">
        <v>365</v>
      </c>
      <c r="B948" s="149" t="s">
        <v>1157</v>
      </c>
      <c r="C948" s="149" t="s">
        <v>28</v>
      </c>
      <c r="D948" s="150">
        <v>29653</v>
      </c>
      <c r="E948" s="151" t="s">
        <v>16</v>
      </c>
      <c r="F948" s="63" t="str">
        <f>IF(E948="","",_xlfn.CONCAT(E948,_xlfn.XLOOKUP(D948,$J$9:$J$23,$I$9:$I$23,"ERROR",1,-1)))</f>
        <v>FV40</v>
      </c>
      <c r="G948" s="17" t="str">
        <f>_xlfn.CONCAT(A948," ",B948)</f>
        <v>Nicola Rickerby</v>
      </c>
    </row>
    <row r="949" spans="1:7" x14ac:dyDescent="0.45">
      <c r="A949" s="146" t="s">
        <v>998</v>
      </c>
      <c r="B949" s="146" t="s">
        <v>1158</v>
      </c>
      <c r="C949" s="146" t="s">
        <v>20</v>
      </c>
      <c r="D949" s="147">
        <v>22939</v>
      </c>
      <c r="E949" s="148" t="s">
        <v>9</v>
      </c>
      <c r="F949" s="63" t="str">
        <f>IF(E949="","",_xlfn.CONCAT(E949,_xlfn.XLOOKUP(D949,$J$9:$J$23,$I$9:$I$23,"ERROR",1,-1)))</f>
        <v>MV60</v>
      </c>
      <c r="G949" s="17" t="str">
        <f>_xlfn.CONCAT(A949," ",B949)</f>
        <v>Philip Rigby</v>
      </c>
    </row>
    <row r="950" spans="1:7" x14ac:dyDescent="0.45">
      <c r="A950" s="146" t="s">
        <v>1069</v>
      </c>
      <c r="B950" s="146" t="s">
        <v>1159</v>
      </c>
      <c r="C950" s="149" t="s">
        <v>48</v>
      </c>
      <c r="D950" s="150">
        <v>43340</v>
      </c>
      <c r="E950" s="151" t="s">
        <v>9</v>
      </c>
      <c r="F950" s="63" t="str">
        <f>IF(E950="","",_xlfn.CONCAT(E950,_xlfn.XLOOKUP(D950,$J$9:$J$23,$I$9:$I$23,"ERROR",1,-1)))</f>
        <v>MU9</v>
      </c>
      <c r="G950" s="17" t="str">
        <f>_xlfn.CONCAT(A950," ",B950)</f>
        <v>Marco Rigg</v>
      </c>
    </row>
    <row r="951" spans="1:7" x14ac:dyDescent="0.45">
      <c r="A951" s="146" t="s">
        <v>299</v>
      </c>
      <c r="B951" s="146" t="s">
        <v>1159</v>
      </c>
      <c r="C951" s="149" t="s">
        <v>48</v>
      </c>
      <c r="D951" s="150">
        <v>23735</v>
      </c>
      <c r="E951" s="151" t="s">
        <v>16</v>
      </c>
      <c r="F951" s="63" t="str">
        <f>IF(E951="","",_xlfn.CONCAT(E951,_xlfn.XLOOKUP(D951,$J$9:$J$23,$I$9:$I$23,"ERROR",1,-1)))</f>
        <v>FV60</v>
      </c>
      <c r="G951" s="17" t="str">
        <f>_xlfn.CONCAT(A951," ",B951)</f>
        <v>Fiona Rigg</v>
      </c>
    </row>
    <row r="952" spans="1:7" x14ac:dyDescent="0.45">
      <c r="A952" s="146" t="s">
        <v>72</v>
      </c>
      <c r="B952" s="146" t="s">
        <v>1159</v>
      </c>
      <c r="C952" s="146" t="s">
        <v>28</v>
      </c>
      <c r="D952" s="150">
        <v>32873</v>
      </c>
      <c r="E952" s="151" t="s">
        <v>9</v>
      </c>
      <c r="F952" s="63" t="str">
        <f>IF(E952="","",_xlfn.CONCAT(E952,_xlfn.XLOOKUP(D952,$J$9:$J$23,$I$9:$I$23,"ERROR",1,-1)))</f>
        <v>MSEN</v>
      </c>
      <c r="G952" s="17" t="str">
        <f>_xlfn.CONCAT(A952," ",B952)</f>
        <v>Andrew Rigg</v>
      </c>
    </row>
    <row r="953" spans="1:7" x14ac:dyDescent="0.45">
      <c r="A953" s="146" t="s">
        <v>1160</v>
      </c>
      <c r="B953" s="146" t="s">
        <v>132</v>
      </c>
      <c r="C953" s="146" t="s">
        <v>20</v>
      </c>
      <c r="D953" s="147">
        <v>27270</v>
      </c>
      <c r="E953" s="148" t="s">
        <v>9</v>
      </c>
      <c r="F953" s="63" t="str">
        <f>IF(E953="","",_xlfn.CONCAT(E953,_xlfn.XLOOKUP(D953,$J$9:$J$23,$I$9:$I$23,"ERROR",1,-1)))</f>
        <v>MV50</v>
      </c>
      <c r="G953" s="17" t="str">
        <f>_xlfn.CONCAT(A953," ",B953)</f>
        <v>Phill Riley</v>
      </c>
    </row>
    <row r="954" spans="1:7" x14ac:dyDescent="0.45">
      <c r="A954" s="163" t="s">
        <v>93</v>
      </c>
      <c r="B954" s="163" t="s">
        <v>1474</v>
      </c>
      <c r="C954" s="163" t="s">
        <v>1475</v>
      </c>
      <c r="D954" s="150">
        <v>26427</v>
      </c>
      <c r="E954" s="151" t="s">
        <v>9</v>
      </c>
      <c r="F954" s="63" t="str">
        <f>IF(E954="","",_xlfn.CONCAT(E954,_xlfn.XLOOKUP(D954,$J$9:$J$23,$I$9:$I$23,"ERROR",1,-1)))</f>
        <v>MV50</v>
      </c>
      <c r="G954" s="17" t="str">
        <f>_xlfn.CONCAT(A954," ",B954)</f>
        <v>James Ritchie</v>
      </c>
    </row>
    <row r="955" spans="1:7" x14ac:dyDescent="0.45">
      <c r="A955" s="149" t="s">
        <v>1161</v>
      </c>
      <c r="B955" s="149" t="s">
        <v>1162</v>
      </c>
      <c r="D955" s="150">
        <v>42408</v>
      </c>
      <c r="E955" s="151" t="s">
        <v>9</v>
      </c>
      <c r="F955" s="63" t="str">
        <f>IF(E955="","",_xlfn.CONCAT(E955,_xlfn.XLOOKUP(D955,$J$9:$J$23,$I$9:$I$23,"ERROR",1,-1)))</f>
        <v>MU11</v>
      </c>
      <c r="G955" s="17" t="str">
        <f>_xlfn.CONCAT(A955," ",B955)</f>
        <v>Lenny Roberts</v>
      </c>
    </row>
    <row r="956" spans="1:7" x14ac:dyDescent="0.45">
      <c r="A956" s="146" t="s">
        <v>560</v>
      </c>
      <c r="B956" s="146" t="s">
        <v>1162</v>
      </c>
      <c r="C956" s="146" t="s">
        <v>112</v>
      </c>
      <c r="D956" s="147">
        <v>29990</v>
      </c>
      <c r="E956" s="148" t="s">
        <v>9</v>
      </c>
      <c r="F956" s="63" t="str">
        <f>IF(E956="","",_xlfn.CONCAT(E956,_xlfn.XLOOKUP(D956,$J$9:$J$23,$I$9:$I$23,"ERROR",1,-1)))</f>
        <v>MV40</v>
      </c>
      <c r="G956" s="17" t="str">
        <f>_xlfn.CONCAT(A956," ",B956)</f>
        <v>Alex Roberts</v>
      </c>
    </row>
    <row r="957" spans="1:7" x14ac:dyDescent="0.45">
      <c r="A957" s="146" t="s">
        <v>1163</v>
      </c>
      <c r="B957" s="146" t="s">
        <v>1164</v>
      </c>
      <c r="C957" s="146" t="s">
        <v>139</v>
      </c>
      <c r="D957" s="147">
        <v>39156</v>
      </c>
      <c r="E957" s="148" t="s">
        <v>9</v>
      </c>
      <c r="F957" s="63" t="str">
        <f>IF(E957="","",_xlfn.CONCAT(E957,_xlfn.XLOOKUP(D957,$J$9:$J$23,$I$9:$I$23,"ERROR",1,-1)))</f>
        <v>MU19</v>
      </c>
      <c r="G957" s="17" t="str">
        <f>_xlfn.CONCAT(A957," ",B957)</f>
        <v>Phoenix Robertson</v>
      </c>
    </row>
    <row r="958" spans="1:7" x14ac:dyDescent="0.45">
      <c r="A958" s="146" t="s">
        <v>225</v>
      </c>
      <c r="B958" s="146" t="s">
        <v>1164</v>
      </c>
      <c r="C958" s="146" t="s">
        <v>534</v>
      </c>
      <c r="D958" s="147">
        <v>29430</v>
      </c>
      <c r="E958" s="148" t="s">
        <v>9</v>
      </c>
      <c r="F958" s="63" t="str">
        <f>IF(E958="","",_xlfn.CONCAT(E958,_xlfn.XLOOKUP(D958,$J$9:$J$23,$I$9:$I$23,"ERROR",1,-1)))</f>
        <v>MV40</v>
      </c>
      <c r="G958" s="17" t="str">
        <f>_xlfn.CONCAT(A958," ",B958)</f>
        <v>Ross Robertson</v>
      </c>
    </row>
    <row r="959" spans="1:7" x14ac:dyDescent="0.45">
      <c r="A959" s="146" t="s">
        <v>437</v>
      </c>
      <c r="B959" s="146" t="s">
        <v>1164</v>
      </c>
      <c r="C959" s="146" t="s">
        <v>534</v>
      </c>
      <c r="D959" s="147">
        <v>25209</v>
      </c>
      <c r="E959" s="148" t="s">
        <v>16</v>
      </c>
      <c r="F959" s="63" t="str">
        <f>IF(E959="","",_xlfn.CONCAT(E959,_xlfn.XLOOKUP(D959,$J$9:$J$23,$I$9:$I$23,"ERROR",1,-1)))</f>
        <v>FV50</v>
      </c>
      <c r="G959" s="17" t="str">
        <f>_xlfn.CONCAT(A959," ",B959)</f>
        <v>Karen Robertson</v>
      </c>
    </row>
    <row r="960" spans="1:7" x14ac:dyDescent="0.45">
      <c r="A960" s="149" t="s">
        <v>1165</v>
      </c>
      <c r="B960" s="149" t="s">
        <v>1166</v>
      </c>
      <c r="D960" s="150">
        <v>43111</v>
      </c>
      <c r="E960" s="151" t="s">
        <v>16</v>
      </c>
      <c r="F960" s="63" t="str">
        <f>IF(E960="","",_xlfn.CONCAT(E960,_xlfn.XLOOKUP(D960,$J$9:$J$23,$I$9:$I$23,"ERROR",1,-1)))</f>
        <v>FU9</v>
      </c>
      <c r="G960" s="17" t="str">
        <f>_xlfn.CONCAT(A960," ",B960)</f>
        <v>Keira Robinson</v>
      </c>
    </row>
    <row r="961" spans="1:7" x14ac:dyDescent="0.45">
      <c r="A961" s="149" t="s">
        <v>1167</v>
      </c>
      <c r="B961" s="149" t="s">
        <v>1166</v>
      </c>
      <c r="D961" s="150">
        <v>42378</v>
      </c>
      <c r="E961" s="151" t="s">
        <v>16</v>
      </c>
      <c r="F961" s="63" t="str">
        <f>IF(E961="","",_xlfn.CONCAT(E961,_xlfn.XLOOKUP(D961,$J$9:$J$23,$I$9:$I$23,"ERROR",1,-1)))</f>
        <v>FU11</v>
      </c>
      <c r="G961" s="17" t="str">
        <f>_xlfn.CONCAT(A961," ",B961)</f>
        <v>Jasmine Robinson</v>
      </c>
    </row>
    <row r="962" spans="1:7" x14ac:dyDescent="0.45">
      <c r="A962" s="146" t="s">
        <v>709</v>
      </c>
      <c r="B962" s="146" t="s">
        <v>1166</v>
      </c>
      <c r="C962" s="146" t="s">
        <v>268</v>
      </c>
      <c r="D962" s="147">
        <v>39478</v>
      </c>
      <c r="E962" s="148" t="s">
        <v>9</v>
      </c>
      <c r="F962" s="63" t="str">
        <f>IF(E962="","",_xlfn.CONCAT(E962,_xlfn.XLOOKUP(D962,$J$9:$J$23,$I$9:$I$23,"ERROR",1,-1)))</f>
        <v>MU19</v>
      </c>
      <c r="G962" s="17" t="str">
        <f>_xlfn.CONCAT(A962," ",B962)</f>
        <v>Theo Robinson</v>
      </c>
    </row>
    <row r="963" spans="1:7" x14ac:dyDescent="0.45">
      <c r="A963" s="146" t="s">
        <v>669</v>
      </c>
      <c r="B963" s="146" t="s">
        <v>1166</v>
      </c>
      <c r="C963" s="146" t="s">
        <v>268</v>
      </c>
      <c r="D963" s="147">
        <v>38463</v>
      </c>
      <c r="E963" s="148" t="s">
        <v>9</v>
      </c>
      <c r="F963" s="63" t="str">
        <f>IF(E963="","",_xlfn.CONCAT(E963,_xlfn.XLOOKUP(D963,$J$9:$J$23,$I$9:$I$23,"ERROR",1,-1)))</f>
        <v>MU23</v>
      </c>
      <c r="G963" s="17" t="str">
        <f>_xlfn.CONCAT(A963," ",B963)</f>
        <v>Isaac Robinson</v>
      </c>
    </row>
    <row r="964" spans="1:7" x14ac:dyDescent="0.45">
      <c r="A964" s="146" t="s">
        <v>287</v>
      </c>
      <c r="B964" s="146" t="s">
        <v>1166</v>
      </c>
      <c r="C964" s="146" t="s">
        <v>12</v>
      </c>
      <c r="D964" s="150">
        <v>34470</v>
      </c>
      <c r="E964" s="148" t="s">
        <v>9</v>
      </c>
      <c r="F964" s="63" t="str">
        <f>IF(E964="","",_xlfn.CONCAT(E964,_xlfn.XLOOKUP(D964,$J$9:$J$23,$I$9:$I$23,"ERROR",1,-1)))</f>
        <v>MSEN</v>
      </c>
      <c r="G964" s="17" t="str">
        <f>_xlfn.CONCAT(A964," ",B964)</f>
        <v>Jack Robinson</v>
      </c>
    </row>
    <row r="965" spans="1:7" x14ac:dyDescent="0.45">
      <c r="A965" s="149" t="s">
        <v>748</v>
      </c>
      <c r="B965" s="149" t="s">
        <v>1166</v>
      </c>
      <c r="C965" s="149" t="s">
        <v>217</v>
      </c>
      <c r="D965" s="150">
        <v>31372</v>
      </c>
      <c r="E965" s="151" t="s">
        <v>16</v>
      </c>
      <c r="F965" s="63" t="str">
        <f>IF(E965="","",_xlfn.CONCAT(E965,_xlfn.XLOOKUP(D965,$J$9:$J$23,$I$9:$I$23,"ERROR",1,-1)))</f>
        <v>FSEN</v>
      </c>
      <c r="G965" s="17" t="str">
        <f>_xlfn.CONCAT(A965," ",B965)</f>
        <v>Jemma Robinson</v>
      </c>
    </row>
    <row r="966" spans="1:7" x14ac:dyDescent="0.45">
      <c r="A966" s="146" t="s">
        <v>233</v>
      </c>
      <c r="B966" s="146" t="s">
        <v>1166</v>
      </c>
      <c r="C966" s="146" t="s">
        <v>268</v>
      </c>
      <c r="D966" s="147">
        <v>29397</v>
      </c>
      <c r="E966" s="148" t="s">
        <v>16</v>
      </c>
      <c r="F966" s="63" t="str">
        <f>IF(E966="","",_xlfn.CONCAT(E966,_xlfn.XLOOKUP(D966,$J$9:$J$23,$I$9:$I$23,"ERROR",1,-1)))</f>
        <v>FV40</v>
      </c>
      <c r="G966" s="17" t="str">
        <f>_xlfn.CONCAT(A966," ",B966)</f>
        <v>Zoe Robinson</v>
      </c>
    </row>
    <row r="967" spans="1:7" x14ac:dyDescent="0.45">
      <c r="A967" s="152" t="s">
        <v>404</v>
      </c>
      <c r="B967" s="152" t="s">
        <v>1166</v>
      </c>
      <c r="C967" s="152" t="s">
        <v>8</v>
      </c>
      <c r="D967" s="153">
        <v>28953</v>
      </c>
      <c r="E967" s="154" t="s">
        <v>9</v>
      </c>
      <c r="F967" s="63" t="str">
        <f>IF(E967="","",_xlfn.CONCAT(E967,_xlfn.XLOOKUP(D967,$J$9:$J$23,$I$9:$I$23,"ERROR",1,-1)))</f>
        <v>MV40</v>
      </c>
      <c r="G967" s="17" t="str">
        <f>_xlfn.CONCAT(A967," ",B967)</f>
        <v>Michael Robinson</v>
      </c>
    </row>
    <row r="968" spans="1:7" x14ac:dyDescent="0.45">
      <c r="A968" s="146" t="s">
        <v>301</v>
      </c>
      <c r="B968" s="146" t="s">
        <v>1166</v>
      </c>
      <c r="C968" s="146" t="s">
        <v>24</v>
      </c>
      <c r="D968" s="147">
        <v>28618</v>
      </c>
      <c r="E968" s="148" t="s">
        <v>9</v>
      </c>
      <c r="F968" s="63" t="str">
        <f>IF(E968="","",_xlfn.CONCAT(E968,_xlfn.XLOOKUP(D968,$J$9:$J$23,$I$9:$I$23,"ERROR",1,-1)))</f>
        <v>MV40</v>
      </c>
      <c r="G968" s="17" t="str">
        <f>_xlfn.CONCAT(A968," ",B968)</f>
        <v>Richard Robinson</v>
      </c>
    </row>
    <row r="969" spans="1:7" x14ac:dyDescent="0.45">
      <c r="A969" s="146" t="s">
        <v>659</v>
      </c>
      <c r="B969" s="146" t="s">
        <v>1166</v>
      </c>
      <c r="C969" s="146" t="s">
        <v>268</v>
      </c>
      <c r="D969" s="147">
        <v>28556</v>
      </c>
      <c r="E969" s="148" t="s">
        <v>9</v>
      </c>
      <c r="F969" s="63" t="str">
        <f>IF(E969="","",_xlfn.CONCAT(E969,_xlfn.XLOOKUP(D969,$J$9:$J$23,$I$9:$I$23,"ERROR",1,-1)))</f>
        <v>MV40</v>
      </c>
      <c r="G969" s="17" t="str">
        <f>_xlfn.CONCAT(A969," ",B969)</f>
        <v>Sean Robinson</v>
      </c>
    </row>
    <row r="970" spans="1:7" x14ac:dyDescent="0.45">
      <c r="A970" s="146" t="s">
        <v>476</v>
      </c>
      <c r="B970" s="146" t="s">
        <v>1166</v>
      </c>
      <c r="C970" s="146" t="s">
        <v>12</v>
      </c>
      <c r="D970" s="147">
        <v>26683</v>
      </c>
      <c r="E970" s="148" t="s">
        <v>16</v>
      </c>
      <c r="F970" s="63" t="str">
        <f>IF(E970="","",_xlfn.CONCAT(E970,_xlfn.XLOOKUP(D970,$J$9:$J$23,$I$9:$I$23,"ERROR",1,-1)))</f>
        <v>FV50</v>
      </c>
      <c r="G970" s="17" t="str">
        <f>_xlfn.CONCAT(A970," ",B970)</f>
        <v>Hazel Robinson</v>
      </c>
    </row>
    <row r="971" spans="1:7" x14ac:dyDescent="0.45">
      <c r="A971" s="146" t="s">
        <v>926</v>
      </c>
      <c r="B971" s="146" t="s">
        <v>1166</v>
      </c>
      <c r="C971" s="146" t="s">
        <v>15</v>
      </c>
      <c r="D971" s="147">
        <v>25818</v>
      </c>
      <c r="E971" s="148" t="s">
        <v>9</v>
      </c>
      <c r="F971" s="63" t="str">
        <f>IF(E971="","",_xlfn.CONCAT(E971,_xlfn.XLOOKUP(D971,$J$9:$J$23,$I$9:$I$23,"ERROR",1,-1)))</f>
        <v>MV50</v>
      </c>
      <c r="G971" s="17" t="str">
        <f>_xlfn.CONCAT(A971," ",B971)</f>
        <v>Kevin Robinson</v>
      </c>
    </row>
    <row r="972" spans="1:7" x14ac:dyDescent="0.45">
      <c r="A972" s="146" t="s">
        <v>67</v>
      </c>
      <c r="B972" s="146" t="s">
        <v>1166</v>
      </c>
      <c r="C972" s="146" t="s">
        <v>135</v>
      </c>
      <c r="D972" s="147">
        <v>25460</v>
      </c>
      <c r="E972" s="148" t="s">
        <v>9</v>
      </c>
      <c r="F972" s="63" t="str">
        <f>IF(E972="","",_xlfn.CONCAT(E972,_xlfn.XLOOKUP(D972,$J$9:$J$23,$I$9:$I$23,"ERROR",1,-1)))</f>
        <v>MV50</v>
      </c>
      <c r="G972" s="17" t="str">
        <f>_xlfn.CONCAT(A972," ",B972)</f>
        <v>Mike Robinson</v>
      </c>
    </row>
    <row r="973" spans="1:7" x14ac:dyDescent="0.45">
      <c r="A973" s="149" t="s">
        <v>478</v>
      </c>
      <c r="B973" s="149" t="s">
        <v>1168</v>
      </c>
      <c r="C973" s="149" t="s">
        <v>28</v>
      </c>
      <c r="D973" s="150">
        <v>35876</v>
      </c>
      <c r="E973" s="151" t="s">
        <v>9</v>
      </c>
      <c r="F973" s="63" t="str">
        <f>IF(E973="","",_xlfn.CONCAT(E973,_xlfn.XLOOKUP(D973,$J$9:$J$23,$I$9:$I$23,"ERROR",1,-1)))</f>
        <v>MSEN</v>
      </c>
      <c r="G973" s="17" t="str">
        <f>_xlfn.CONCAT(A973," ",B973)</f>
        <v>Charlie Robson</v>
      </c>
    </row>
    <row r="974" spans="1:7" x14ac:dyDescent="0.45">
      <c r="A974" s="146" t="s">
        <v>192</v>
      </c>
      <c r="B974" s="146" t="s">
        <v>1168</v>
      </c>
      <c r="C974" s="146" t="s">
        <v>28</v>
      </c>
      <c r="D974" s="150">
        <v>34754</v>
      </c>
      <c r="E974" s="148" t="s">
        <v>16</v>
      </c>
      <c r="F974" s="63" t="str">
        <f>IF(E974="","",_xlfn.CONCAT(E974,_xlfn.XLOOKUP(D974,$J$9:$J$23,$I$9:$I$23,"ERROR",1,-1)))</f>
        <v>FSEN</v>
      </c>
      <c r="G974" s="17" t="str">
        <f>_xlfn.CONCAT(A974," ",B974)</f>
        <v>Anna Robson</v>
      </c>
    </row>
    <row r="975" spans="1:7" x14ac:dyDescent="0.45">
      <c r="A975" s="149" t="s">
        <v>231</v>
      </c>
      <c r="B975" s="149" t="s">
        <v>1168</v>
      </c>
      <c r="C975" s="149" t="s">
        <v>612</v>
      </c>
      <c r="D975" s="150">
        <v>31350</v>
      </c>
      <c r="E975" s="151" t="s">
        <v>9</v>
      </c>
      <c r="F975" s="63" t="str">
        <f>IF(E975="","",_xlfn.CONCAT(E975,_xlfn.XLOOKUP(D975,$J$9:$J$23,$I$9:$I$23,"ERROR",1,-1)))</f>
        <v>MSEN</v>
      </c>
      <c r="G975" s="17" t="str">
        <f>_xlfn.CONCAT(A975," ",B975)</f>
        <v>Mark Robson</v>
      </c>
    </row>
    <row r="976" spans="1:7" x14ac:dyDescent="0.45">
      <c r="A976" s="146" t="s">
        <v>237</v>
      </c>
      <c r="B976" s="146" t="s">
        <v>1168</v>
      </c>
      <c r="C976" s="146" t="s">
        <v>173</v>
      </c>
      <c r="D976" s="147">
        <v>26709</v>
      </c>
      <c r="E976" s="148" t="s">
        <v>9</v>
      </c>
      <c r="F976" s="63" t="str">
        <f>IF(E976="","",_xlfn.CONCAT(E976,_xlfn.XLOOKUP(D976,$J$9:$J$23,$I$9:$I$23,"ERROR",1,-1)))</f>
        <v>MV50</v>
      </c>
      <c r="G976" s="17" t="str">
        <f>_xlfn.CONCAT(A976," ",B976)</f>
        <v>Dave Robson</v>
      </c>
    </row>
    <row r="977" spans="1:7" x14ac:dyDescent="0.45">
      <c r="A977" s="146" t="s">
        <v>1169</v>
      </c>
      <c r="B977" s="146" t="s">
        <v>1170</v>
      </c>
      <c r="C977" s="146" t="s">
        <v>79</v>
      </c>
      <c r="D977" s="147">
        <v>29198</v>
      </c>
      <c r="E977" s="148" t="s">
        <v>16</v>
      </c>
      <c r="F977" s="63" t="str">
        <f>IF(E977="","",_xlfn.CONCAT(E977,_xlfn.XLOOKUP(D977,$J$9:$J$23,$I$9:$I$23,"ERROR",1,-1)))</f>
        <v>FV40</v>
      </c>
      <c r="G977" s="17" t="str">
        <f>_xlfn.CONCAT(A977," ",B977)</f>
        <v>Joanne Rodham</v>
      </c>
    </row>
    <row r="978" spans="1:7" x14ac:dyDescent="0.45">
      <c r="A978" s="149" t="s">
        <v>67</v>
      </c>
      <c r="B978" s="149" t="s">
        <v>1171</v>
      </c>
      <c r="C978" s="149" t="s">
        <v>28</v>
      </c>
      <c r="D978" s="150">
        <v>22509</v>
      </c>
      <c r="E978" s="151" t="s">
        <v>9</v>
      </c>
      <c r="F978" s="63" t="str">
        <f>IF(E978="","",_xlfn.CONCAT(E978,_xlfn.XLOOKUP(D978,$J$9:$J$23,$I$9:$I$23,"ERROR",1,-1)))</f>
        <v>MV60</v>
      </c>
      <c r="G978" s="17" t="str">
        <f>_xlfn.CONCAT(A978," ",B978)</f>
        <v>Mike Roe</v>
      </c>
    </row>
    <row r="979" spans="1:7" x14ac:dyDescent="0.45">
      <c r="A979" s="146" t="s">
        <v>1172</v>
      </c>
      <c r="B979" s="146" t="s">
        <v>1173</v>
      </c>
      <c r="C979" s="146" t="s">
        <v>24</v>
      </c>
      <c r="D979" s="147">
        <v>27063</v>
      </c>
      <c r="E979" s="148" t="s">
        <v>16</v>
      </c>
      <c r="F979" s="63" t="str">
        <f>IF(E979="","",_xlfn.CONCAT(E979,_xlfn.XLOOKUP(D979,$J$9:$J$23,$I$9:$I$23,"ERROR",1,-1)))</f>
        <v>FV50</v>
      </c>
      <c r="G979" s="17" t="str">
        <f>_xlfn.CONCAT(A979," ",B979)</f>
        <v>Joanna Rolls</v>
      </c>
    </row>
    <row r="980" spans="1:7" x14ac:dyDescent="0.45">
      <c r="A980" s="146" t="s">
        <v>369</v>
      </c>
      <c r="B980" s="146" t="s">
        <v>1173</v>
      </c>
      <c r="C980" s="146" t="s">
        <v>24</v>
      </c>
      <c r="D980" s="147">
        <v>27063</v>
      </c>
      <c r="E980" s="148" t="s">
        <v>16</v>
      </c>
      <c r="F980" s="63" t="str">
        <f>IF(E980="","",_xlfn.CONCAT(E980,_xlfn.XLOOKUP(D980,$J$9:$J$23,$I$9:$I$23,"ERROR",1,-1)))</f>
        <v>FV50</v>
      </c>
      <c r="G980" s="17" t="str">
        <f>_xlfn.CONCAT(A980," ",B980)</f>
        <v>Jo Rolls</v>
      </c>
    </row>
    <row r="981" spans="1:7" x14ac:dyDescent="0.45">
      <c r="A981" s="149" t="s">
        <v>203</v>
      </c>
      <c r="B981" s="149" t="s">
        <v>1174</v>
      </c>
      <c r="D981" s="150">
        <v>43521</v>
      </c>
      <c r="E981" s="151" t="s">
        <v>16</v>
      </c>
      <c r="F981" s="63" t="str">
        <f>IF(E981="","",_xlfn.CONCAT(E981,_xlfn.XLOOKUP(D981,$J$9:$J$23,$I$9:$I$23,"ERROR",1,-1)))</f>
        <v>FU7</v>
      </c>
      <c r="G981" s="17" t="str">
        <f>_xlfn.CONCAT(A981," ",B981)</f>
        <v>Phoebe Roper</v>
      </c>
    </row>
    <row r="982" spans="1:7" x14ac:dyDescent="0.45">
      <c r="A982" s="149" t="s">
        <v>1175</v>
      </c>
      <c r="B982" s="149" t="s">
        <v>1174</v>
      </c>
      <c r="D982" s="150">
        <v>42623</v>
      </c>
      <c r="E982" s="151" t="s">
        <v>16</v>
      </c>
      <c r="F982" s="63" t="str">
        <f>IF(E982="","",_xlfn.CONCAT(E982,_xlfn.XLOOKUP(D982,$J$9:$J$23,$I$9:$I$23,"ERROR",1,-1)))</f>
        <v>FU11</v>
      </c>
      <c r="G982" s="17" t="str">
        <f>_xlfn.CONCAT(A982," ",B982)</f>
        <v>Lilly Roper</v>
      </c>
    </row>
    <row r="983" spans="1:7" x14ac:dyDescent="0.45">
      <c r="A983" s="149" t="s">
        <v>577</v>
      </c>
      <c r="B983" s="149" t="s">
        <v>1176</v>
      </c>
      <c r="C983" s="149" t="s">
        <v>1177</v>
      </c>
      <c r="D983" s="150">
        <v>29493</v>
      </c>
      <c r="E983" s="151" t="s">
        <v>9</v>
      </c>
      <c r="F983" s="63" t="str">
        <f>IF(E983="","",_xlfn.CONCAT(E983,_xlfn.XLOOKUP(D983,$J$9:$J$23,$I$9:$I$23,"ERROR",1,-1)))</f>
        <v>MV40</v>
      </c>
      <c r="G983" s="17" t="str">
        <f>_xlfn.CONCAT(A983," ",B983)</f>
        <v>Leon Rowe</v>
      </c>
    </row>
    <row r="984" spans="1:7" x14ac:dyDescent="0.45">
      <c r="A984" s="146" t="s">
        <v>795</v>
      </c>
      <c r="B984" s="146" t="s">
        <v>1176</v>
      </c>
      <c r="C984" s="146" t="s">
        <v>24</v>
      </c>
      <c r="D984" s="147">
        <v>25136</v>
      </c>
      <c r="E984" s="148" t="s">
        <v>16</v>
      </c>
      <c r="F984" s="63" t="str">
        <f>IF(E984="","",_xlfn.CONCAT(E984,_xlfn.XLOOKUP(D984,$J$9:$J$23,$I$9:$I$23,"ERROR",1,-1)))</f>
        <v>FV50</v>
      </c>
      <c r="G984" s="17" t="str">
        <f>_xlfn.CONCAT(A984," ",B984)</f>
        <v>Judy Rowe</v>
      </c>
    </row>
    <row r="985" spans="1:7" x14ac:dyDescent="0.45">
      <c r="A985" s="146" t="s">
        <v>1178</v>
      </c>
      <c r="B985" s="146" t="s">
        <v>1176</v>
      </c>
      <c r="C985" s="146" t="s">
        <v>24</v>
      </c>
      <c r="D985" s="147">
        <v>23140</v>
      </c>
      <c r="E985" s="148" t="s">
        <v>9</v>
      </c>
      <c r="F985" s="63" t="str">
        <f>IF(E985="","",_xlfn.CONCAT(E985,_xlfn.XLOOKUP(D985,$J$9:$J$23,$I$9:$I$23,"ERROR",1,-1)))</f>
        <v>MV60</v>
      </c>
      <c r="G985" s="17" t="str">
        <f>_xlfn.CONCAT(A985," ",B985)</f>
        <v>Nigel Rowe</v>
      </c>
    </row>
    <row r="986" spans="1:7" x14ac:dyDescent="0.45">
      <c r="A986" s="146" t="s">
        <v>1179</v>
      </c>
      <c r="B986" s="146" t="s">
        <v>1180</v>
      </c>
      <c r="C986" s="146" t="s">
        <v>205</v>
      </c>
      <c r="D986" s="150">
        <v>32579</v>
      </c>
      <c r="E986" s="148" t="s">
        <v>16</v>
      </c>
      <c r="F986" s="63" t="str">
        <f>IF(E986="","",_xlfn.CONCAT(E986,_xlfn.XLOOKUP(D986,$J$9:$J$23,$I$9:$I$23,"ERROR",1,-1)))</f>
        <v>FSEN</v>
      </c>
      <c r="G986" s="17" t="str">
        <f>_xlfn.CONCAT(A986," ",B986)</f>
        <v>Kirsty Rowell</v>
      </c>
    </row>
    <row r="987" spans="1:7" x14ac:dyDescent="0.45">
      <c r="A987" s="146" t="s">
        <v>10</v>
      </c>
      <c r="B987" s="146" t="s">
        <v>1181</v>
      </c>
      <c r="C987" s="146" t="s">
        <v>28</v>
      </c>
      <c r="D987" s="147">
        <v>30970</v>
      </c>
      <c r="E987" s="148" t="s">
        <v>9</v>
      </c>
      <c r="F987" s="63" t="str">
        <f>IF(E987="","",_xlfn.CONCAT(E987,_xlfn.XLOOKUP(D987,$J$9:$J$23,$I$9:$I$23,"ERROR",1,-1)))</f>
        <v>MV40</v>
      </c>
      <c r="G987" s="17" t="str">
        <f>_xlfn.CONCAT(A987," ",B987)</f>
        <v>Ben Rowley</v>
      </c>
    </row>
    <row r="988" spans="1:7" x14ac:dyDescent="0.45">
      <c r="A988" s="146" t="s">
        <v>489</v>
      </c>
      <c r="B988" s="146" t="s">
        <v>1181</v>
      </c>
      <c r="C988" s="146" t="s">
        <v>24</v>
      </c>
      <c r="D988" s="147">
        <v>29918</v>
      </c>
      <c r="E988" s="148" t="s">
        <v>16</v>
      </c>
      <c r="F988" s="63" t="str">
        <f>IF(E988="","",_xlfn.CONCAT(E988,_xlfn.XLOOKUP(D988,$J$9:$J$23,$I$9:$I$23,"ERROR",1,-1)))</f>
        <v>FV40</v>
      </c>
      <c r="G988" s="17" t="str">
        <f>_xlfn.CONCAT(A988," ",B988)</f>
        <v>Grace Rowley</v>
      </c>
    </row>
    <row r="989" spans="1:7" x14ac:dyDescent="0.45">
      <c r="A989" s="149" t="s">
        <v>273</v>
      </c>
      <c r="B989" s="149" t="s">
        <v>1182</v>
      </c>
      <c r="C989" s="149" t="s">
        <v>28</v>
      </c>
      <c r="D989" s="150">
        <v>31695</v>
      </c>
      <c r="E989" s="151" t="s">
        <v>16</v>
      </c>
      <c r="F989" s="63" t="str">
        <f>IF(E989="","",_xlfn.CONCAT(E989,_xlfn.XLOOKUP(D989,$J$9:$J$23,$I$9:$I$23,"ERROR",1,-1)))</f>
        <v>FSEN</v>
      </c>
      <c r="G989" s="17" t="str">
        <f>_xlfn.CONCAT(A989," ",B989)</f>
        <v>Amy Rudd</v>
      </c>
    </row>
    <row r="990" spans="1:7" x14ac:dyDescent="0.45">
      <c r="A990" s="146" t="s">
        <v>67</v>
      </c>
      <c r="B990" s="146" t="s">
        <v>1182</v>
      </c>
      <c r="C990" s="146" t="s">
        <v>43</v>
      </c>
      <c r="D990" s="147">
        <v>27659</v>
      </c>
      <c r="E990" s="148" t="s">
        <v>9</v>
      </c>
      <c r="F990" s="63" t="str">
        <f>IF(E990="","",_xlfn.CONCAT(E990,_xlfn.XLOOKUP(D990,$J$9:$J$23,$I$9:$I$23,"ERROR",1,-1)))</f>
        <v>MV40</v>
      </c>
      <c r="G990" s="17" t="str">
        <f>_xlfn.CONCAT(A990," ",B990)</f>
        <v>Mike Rudd</v>
      </c>
    </row>
    <row r="991" spans="1:7" x14ac:dyDescent="0.45">
      <c r="A991" s="146" t="s">
        <v>404</v>
      </c>
      <c r="B991" s="146" t="s">
        <v>1182</v>
      </c>
      <c r="C991" s="146" t="s">
        <v>43</v>
      </c>
      <c r="D991" s="147">
        <v>27659</v>
      </c>
      <c r="E991" s="148" t="s">
        <v>9</v>
      </c>
      <c r="F991" s="63" t="str">
        <f>IF(E991="","",_xlfn.CONCAT(E991,_xlfn.XLOOKUP(D991,$J$9:$J$23,$I$9:$I$23,"ERROR",1,-1)))</f>
        <v>MV40</v>
      </c>
      <c r="G991" s="17" t="str">
        <f>_xlfn.CONCAT(A991," ",B991)</f>
        <v>Michael Rudd</v>
      </c>
    </row>
    <row r="992" spans="1:7" x14ac:dyDescent="0.45">
      <c r="A992" s="146" t="s">
        <v>1183</v>
      </c>
      <c r="B992" s="146" t="s">
        <v>1184</v>
      </c>
      <c r="C992" s="146" t="s">
        <v>63</v>
      </c>
      <c r="D992" s="147">
        <v>32244</v>
      </c>
      <c r="E992" s="148" t="s">
        <v>9</v>
      </c>
      <c r="F992" s="63" t="str">
        <f>IF(E992="","",_xlfn.CONCAT(E992,_xlfn.XLOOKUP(D992,$J$9:$J$23,$I$9:$I$23,"ERROR",1,-1)))</f>
        <v>MSEN</v>
      </c>
      <c r="G992" s="17" t="str">
        <f>_xlfn.CONCAT(A992," ",B992)</f>
        <v>Henry Ruddell</v>
      </c>
    </row>
    <row r="993" spans="1:7" x14ac:dyDescent="0.45">
      <c r="A993" s="146" t="s">
        <v>361</v>
      </c>
      <c r="B993" s="146" t="s">
        <v>1185</v>
      </c>
      <c r="C993" s="146" t="s">
        <v>28</v>
      </c>
      <c r="D993" s="147">
        <v>34114</v>
      </c>
      <c r="E993" s="148" t="s">
        <v>9</v>
      </c>
      <c r="F993" s="63" t="str">
        <f>IF(E993="","",_xlfn.CONCAT(E993,_xlfn.XLOOKUP(D993,$J$9:$J$23,$I$9:$I$23,"ERROR",1,-1)))</f>
        <v>MSEN</v>
      </c>
      <c r="G993" s="17" t="str">
        <f>_xlfn.CONCAT(A993," ",B993)</f>
        <v>Christopher Ruddock</v>
      </c>
    </row>
    <row r="994" spans="1:7" x14ac:dyDescent="0.45">
      <c r="A994" s="146" t="s">
        <v>236</v>
      </c>
      <c r="B994" s="146" t="s">
        <v>1186</v>
      </c>
      <c r="C994" s="146" t="s">
        <v>20</v>
      </c>
      <c r="D994" s="147">
        <v>35738</v>
      </c>
      <c r="E994" s="148" t="s">
        <v>16</v>
      </c>
      <c r="F994" s="63" t="str">
        <f>IF(E994="","",_xlfn.CONCAT(E994,_xlfn.XLOOKUP(D994,$J$9:$J$23,$I$9:$I$23,"ERROR",1,-1)))</f>
        <v>FSEN</v>
      </c>
      <c r="G994" s="17" t="str">
        <f>_xlfn.CONCAT(A994," ",B994)</f>
        <v>Hannah Russell</v>
      </c>
    </row>
    <row r="995" spans="1:7" x14ac:dyDescent="0.45">
      <c r="A995" s="146" t="s">
        <v>351</v>
      </c>
      <c r="B995" s="146" t="s">
        <v>1186</v>
      </c>
      <c r="C995" s="146" t="s">
        <v>28</v>
      </c>
      <c r="D995" s="147">
        <v>28392</v>
      </c>
      <c r="E995" s="148" t="s">
        <v>9</v>
      </c>
      <c r="F995" s="63" t="str">
        <f>IF(E995="","",_xlfn.CONCAT(E995,_xlfn.XLOOKUP(D995,$J$9:$J$23,$I$9:$I$23,"ERROR",1,-1)))</f>
        <v>MV40</v>
      </c>
      <c r="G995" s="17" t="str">
        <f>_xlfn.CONCAT(A995," ",B995)</f>
        <v>Jonathan Russell</v>
      </c>
    </row>
    <row r="996" spans="1:7" x14ac:dyDescent="0.45">
      <c r="A996" s="146" t="s">
        <v>1187</v>
      </c>
      <c r="B996" s="146" t="s">
        <v>1186</v>
      </c>
      <c r="C996" s="146" t="s">
        <v>43</v>
      </c>
      <c r="D996" s="147">
        <v>26444</v>
      </c>
      <c r="E996" s="148" t="s">
        <v>16</v>
      </c>
      <c r="F996" s="63" t="str">
        <f>IF(E996="","",_xlfn.CONCAT(E996,_xlfn.XLOOKUP(D996,$J$9:$J$23,$I$9:$I$23,"ERROR",1,-1)))</f>
        <v>FV50</v>
      </c>
      <c r="G996" s="17" t="str">
        <f>_xlfn.CONCAT(A996," ",B996)</f>
        <v>Jenny Russell</v>
      </c>
    </row>
    <row r="997" spans="1:7" x14ac:dyDescent="0.45">
      <c r="A997" s="149" t="s">
        <v>1188</v>
      </c>
      <c r="B997" s="149" t="s">
        <v>1189</v>
      </c>
      <c r="D997" s="150">
        <v>43020</v>
      </c>
      <c r="E997" s="151" t="s">
        <v>16</v>
      </c>
      <c r="F997" s="63" t="str">
        <f>IF(E997="","",_xlfn.CONCAT(E997,_xlfn.XLOOKUP(D997,$J$9:$J$23,$I$9:$I$23,"ERROR",1,-1)))</f>
        <v>FU9</v>
      </c>
      <c r="G997" s="17" t="str">
        <f>_xlfn.CONCAT(A997," ",B997)</f>
        <v>Amber Rutland</v>
      </c>
    </row>
    <row r="998" spans="1:7" x14ac:dyDescent="0.45">
      <c r="A998" s="149" t="s">
        <v>206</v>
      </c>
      <c r="B998" s="149" t="s">
        <v>1189</v>
      </c>
      <c r="D998" s="150">
        <v>41930</v>
      </c>
      <c r="E998" s="151" t="s">
        <v>16</v>
      </c>
      <c r="F998" s="63" t="str">
        <f>IF(E998="","",_xlfn.CONCAT(E998,_xlfn.XLOOKUP(D998,$J$9:$J$23,$I$9:$I$23,"ERROR",1,-1)))</f>
        <v>FU13</v>
      </c>
      <c r="G998" s="17" t="str">
        <f>_xlfn.CONCAT(A998," ",B998)</f>
        <v>Sophie Rutland</v>
      </c>
    </row>
    <row r="999" spans="1:7" x14ac:dyDescent="0.45">
      <c r="A999" s="149" t="s">
        <v>246</v>
      </c>
      <c r="B999" s="149" t="s">
        <v>1189</v>
      </c>
      <c r="C999" s="149" t="s">
        <v>217</v>
      </c>
      <c r="D999" s="150">
        <v>31417</v>
      </c>
      <c r="E999" s="151" t="s">
        <v>16</v>
      </c>
      <c r="F999" s="63" t="str">
        <f>IF(E999="","",_xlfn.CONCAT(E999,_xlfn.XLOOKUP(D999,$J$9:$J$23,$I$9:$I$23,"ERROR",1,-1)))</f>
        <v>FSEN</v>
      </c>
      <c r="G999" s="17" t="str">
        <f>_xlfn.CONCAT(A999," ",B999)</f>
        <v>Louise Rutland</v>
      </c>
    </row>
    <row r="1000" spans="1:7" x14ac:dyDescent="0.45">
      <c r="A1000" s="149" t="s">
        <v>96</v>
      </c>
      <c r="B1000" s="149" t="s">
        <v>1189</v>
      </c>
      <c r="C1000" s="149" t="s">
        <v>217</v>
      </c>
      <c r="D1000" s="150">
        <v>28962</v>
      </c>
      <c r="E1000" s="151" t="s">
        <v>9</v>
      </c>
      <c r="F1000" s="63" t="str">
        <f>IF(E1000="","",_xlfn.CONCAT(E1000,_xlfn.XLOOKUP(D1000,$J$9:$J$23,$I$9:$I$23,"ERROR",1,-1)))</f>
        <v>MV40</v>
      </c>
      <c r="G1000" s="17" t="str">
        <f>_xlfn.CONCAT(A1000," ",B1000)</f>
        <v>Paul Rutland</v>
      </c>
    </row>
    <row r="1001" spans="1:7" x14ac:dyDescent="0.45">
      <c r="A1001" s="146" t="s">
        <v>998</v>
      </c>
      <c r="B1001" s="146" t="s">
        <v>1190</v>
      </c>
      <c r="C1001" s="146" t="s">
        <v>20</v>
      </c>
      <c r="D1001" s="147">
        <v>35125</v>
      </c>
      <c r="E1001" s="148" t="s">
        <v>9</v>
      </c>
      <c r="F1001" s="63" t="str">
        <f>IF(E1001="","",_xlfn.CONCAT(E1001,_xlfn.XLOOKUP(D1001,$J$9:$J$23,$I$9:$I$23,"ERROR",1,-1)))</f>
        <v>MSEN</v>
      </c>
      <c r="G1001" s="17" t="str">
        <f>_xlfn.CONCAT(A1001," ",B1001)</f>
        <v>Philip Rutter</v>
      </c>
    </row>
    <row r="1002" spans="1:7" x14ac:dyDescent="0.45">
      <c r="A1002" s="146" t="s">
        <v>61</v>
      </c>
      <c r="B1002" s="146" t="s">
        <v>1191</v>
      </c>
      <c r="C1002" s="146" t="s">
        <v>1192</v>
      </c>
      <c r="D1002" s="147">
        <v>27397</v>
      </c>
      <c r="E1002" s="148" t="s">
        <v>9</v>
      </c>
      <c r="F1002" s="63" t="str">
        <f>IF(E1002="","",_xlfn.CONCAT(E1002,_xlfn.XLOOKUP(D1002,$J$9:$J$23,$I$9:$I$23,"ERROR",1,-1)))</f>
        <v>MV50</v>
      </c>
      <c r="G1002" s="17" t="str">
        <f>_xlfn.CONCAT(A1002," ",B1002)</f>
        <v>David Ryder</v>
      </c>
    </row>
    <row r="1003" spans="1:7" x14ac:dyDescent="0.45">
      <c r="A1003" s="149" t="s">
        <v>287</v>
      </c>
      <c r="B1003" s="149" t="s">
        <v>1193</v>
      </c>
      <c r="D1003" s="150">
        <v>42317</v>
      </c>
      <c r="E1003" s="151" t="s">
        <v>9</v>
      </c>
      <c r="F1003" s="63" t="str">
        <f>IF(E1003="","",_xlfn.CONCAT(E1003,_xlfn.XLOOKUP(D1003,$J$9:$J$23,$I$9:$I$23,"ERROR",1,-1)))</f>
        <v>MU11</v>
      </c>
      <c r="G1003" s="17" t="str">
        <f>_xlfn.CONCAT(A1003," ",B1003)</f>
        <v>Jack Sadler</v>
      </c>
    </row>
    <row r="1004" spans="1:7" x14ac:dyDescent="0.45">
      <c r="A1004" s="146" t="s">
        <v>1194</v>
      </c>
      <c r="B1004" s="146" t="s">
        <v>1195</v>
      </c>
      <c r="D1004" s="150">
        <v>42865</v>
      </c>
      <c r="E1004" s="151" t="s">
        <v>16</v>
      </c>
      <c r="F1004" s="63" t="str">
        <f>IF(E1004="","",_xlfn.CONCAT(E1004,_xlfn.XLOOKUP(D1004,$J$9:$J$23,$I$9:$I$23,"ERROR",1,-1)))</f>
        <v>FU9</v>
      </c>
      <c r="G1004" s="17" t="str">
        <f>_xlfn.CONCAT(A1004," ",B1004)</f>
        <v>Mia Salas</v>
      </c>
    </row>
    <row r="1005" spans="1:7" x14ac:dyDescent="0.45">
      <c r="A1005" s="146" t="s">
        <v>1196</v>
      </c>
      <c r="B1005" s="146" t="s">
        <v>1195</v>
      </c>
      <c r="C1005" s="146" t="s">
        <v>28</v>
      </c>
      <c r="D1005" s="150">
        <v>30087</v>
      </c>
      <c r="E1005" s="151" t="s">
        <v>16</v>
      </c>
      <c r="F1005" s="63" t="str">
        <f>IF(E1005="","",_xlfn.CONCAT(E1005,_xlfn.XLOOKUP(D1005,$J$9:$J$23,$I$9:$I$23,"ERROR",1,-1)))</f>
        <v>FV40</v>
      </c>
      <c r="G1005" s="17" t="str">
        <f>_xlfn.CONCAT(A1005," ",B1005)</f>
        <v>Vikki Salas</v>
      </c>
    </row>
    <row r="1006" spans="1:7" x14ac:dyDescent="0.45">
      <c r="A1006" s="146" t="s">
        <v>210</v>
      </c>
      <c r="B1006" s="146" t="s">
        <v>1195</v>
      </c>
      <c r="C1006" s="146" t="s">
        <v>28</v>
      </c>
      <c r="D1006" s="150">
        <v>29594</v>
      </c>
      <c r="E1006" s="151" t="s">
        <v>9</v>
      </c>
      <c r="F1006" s="63" t="str">
        <f>IF(E1006="","",_xlfn.CONCAT(E1006,_xlfn.XLOOKUP(D1006,$J$9:$J$23,$I$9:$I$23,"ERROR",1,-1)))</f>
        <v>MV40</v>
      </c>
      <c r="G1006" s="17" t="str">
        <f>_xlfn.CONCAT(A1006," ",B1006)</f>
        <v>Jamie Salas</v>
      </c>
    </row>
    <row r="1007" spans="1:7" x14ac:dyDescent="0.45">
      <c r="A1007" s="146" t="s">
        <v>204</v>
      </c>
      <c r="B1007" s="146" t="s">
        <v>1197</v>
      </c>
      <c r="C1007" s="146" t="s">
        <v>534</v>
      </c>
      <c r="D1007" s="147">
        <v>28528</v>
      </c>
      <c r="E1007" s="148" t="s">
        <v>9</v>
      </c>
      <c r="F1007" s="63" t="str">
        <f>IF(E1007="","",_xlfn.CONCAT(E1007,_xlfn.XLOOKUP(D1007,$J$9:$J$23,$I$9:$I$23,"ERROR",1,-1)))</f>
        <v>MV40</v>
      </c>
      <c r="G1007" s="17" t="str">
        <f>_xlfn.CONCAT(A1007," ",B1007)</f>
        <v>Rob Salter</v>
      </c>
    </row>
    <row r="1008" spans="1:7" x14ac:dyDescent="0.45">
      <c r="A1008" s="146" t="s">
        <v>231</v>
      </c>
      <c r="B1008" s="146" t="s">
        <v>1198</v>
      </c>
      <c r="C1008" s="146" t="s">
        <v>1199</v>
      </c>
      <c r="D1008" s="147">
        <v>25950</v>
      </c>
      <c r="E1008" s="148" t="s">
        <v>9</v>
      </c>
      <c r="F1008" s="63" t="str">
        <f>IF(E1008="","",_xlfn.CONCAT(E1008,_xlfn.XLOOKUP(D1008,$J$9:$J$23,$I$9:$I$23,"ERROR",1,-1)))</f>
        <v>MV50</v>
      </c>
      <c r="G1008" s="17" t="str">
        <f>_xlfn.CONCAT(A1008," ",B1008)</f>
        <v>Mark Sammon</v>
      </c>
    </row>
    <row r="1009" spans="1:7" x14ac:dyDescent="0.45">
      <c r="A1009" s="146" t="s">
        <v>61</v>
      </c>
      <c r="B1009" s="146" t="s">
        <v>1200</v>
      </c>
      <c r="C1009" s="146" t="s">
        <v>79</v>
      </c>
      <c r="D1009" s="147">
        <v>36324</v>
      </c>
      <c r="E1009" s="148" t="s">
        <v>9</v>
      </c>
      <c r="F1009" s="63" t="str">
        <f>IF(E1009="","",_xlfn.CONCAT(E1009,_xlfn.XLOOKUP(D1009,$J$9:$J$23,$I$9:$I$23,"ERROR",1,-1)))</f>
        <v>MSEN</v>
      </c>
      <c r="G1009" s="17" t="str">
        <f>_xlfn.CONCAT(A1009," ",B1009)</f>
        <v>David Sanders</v>
      </c>
    </row>
    <row r="1010" spans="1:7" x14ac:dyDescent="0.45">
      <c r="A1010" s="163" t="s">
        <v>192</v>
      </c>
      <c r="B1010" s="163" t="s">
        <v>1502</v>
      </c>
      <c r="C1010" s="163" t="s">
        <v>43</v>
      </c>
      <c r="D1010" s="150">
        <v>27418</v>
      </c>
      <c r="E1010" s="151" t="s">
        <v>16</v>
      </c>
      <c r="F1010" s="63" t="str">
        <f>IF(E1010="","",_xlfn.CONCAT(E1010,_xlfn.XLOOKUP(D1010,$J$9:$J$23,$I$9:$I$23,"ERROR",1,-1)))</f>
        <v>FV50</v>
      </c>
      <c r="G1010" s="17" t="str">
        <f>_xlfn.CONCAT(A1010," ",B1010)</f>
        <v>Anna Sanderson</v>
      </c>
    </row>
    <row r="1011" spans="1:7" x14ac:dyDescent="0.45">
      <c r="A1011" s="152" t="s">
        <v>297</v>
      </c>
      <c r="B1011" s="152" t="s">
        <v>1201</v>
      </c>
      <c r="C1011" s="152" t="s">
        <v>28</v>
      </c>
      <c r="D1011" s="147">
        <v>27948</v>
      </c>
      <c r="E1011" s="148" t="s">
        <v>9</v>
      </c>
      <c r="F1011" s="63" t="str">
        <f>IF(E1011="","",_xlfn.CONCAT(E1011,_xlfn.XLOOKUP(D1011,$J$9:$J$23,$I$9:$I$23,"ERROR",1,-1)))</f>
        <v>MV40</v>
      </c>
      <c r="G1011" s="17" t="str">
        <f>_xlfn.CONCAT(A1011," ",B1011)</f>
        <v>Matt Santo</v>
      </c>
    </row>
    <row r="1012" spans="1:7" x14ac:dyDescent="0.45">
      <c r="A1012" s="149" t="s">
        <v>1202</v>
      </c>
      <c r="B1012" s="149" t="s">
        <v>1203</v>
      </c>
      <c r="C1012" s="149" t="s">
        <v>28</v>
      </c>
      <c r="D1012" s="150">
        <v>36049</v>
      </c>
      <c r="E1012" s="151" t="s">
        <v>16</v>
      </c>
      <c r="F1012" s="63" t="str">
        <f>IF(E1012="","",_xlfn.CONCAT(E1012,_xlfn.XLOOKUP(D1012,$J$9:$J$23,$I$9:$I$23,"ERROR",1,-1)))</f>
        <v>FSEN</v>
      </c>
      <c r="G1012" s="17" t="str">
        <f>_xlfn.CONCAT(A1012," ",B1012)</f>
        <v>Isabel Savage</v>
      </c>
    </row>
    <row r="1013" spans="1:7" x14ac:dyDescent="0.45">
      <c r="A1013" s="146" t="s">
        <v>1204</v>
      </c>
      <c r="B1013" s="146" t="s">
        <v>1203</v>
      </c>
      <c r="C1013" s="146" t="s">
        <v>1205</v>
      </c>
      <c r="D1013" s="147">
        <v>32417</v>
      </c>
      <c r="E1013" s="148" t="s">
        <v>16</v>
      </c>
      <c r="F1013" s="63" t="str">
        <f>IF(E1013="","",_xlfn.CONCAT(E1013,_xlfn.XLOOKUP(D1013,$J$9:$J$23,$I$9:$I$23,"ERROR",1,-1)))</f>
        <v>FSEN</v>
      </c>
      <c r="G1013" s="17" t="str">
        <f>_xlfn.CONCAT(A1013," ",B1013)</f>
        <v>Vicky Savage</v>
      </c>
    </row>
    <row r="1014" spans="1:7" x14ac:dyDescent="0.45">
      <c r="A1014" s="149" t="s">
        <v>291</v>
      </c>
      <c r="B1014" s="149" t="s">
        <v>1203</v>
      </c>
      <c r="C1014" s="149" t="s">
        <v>28</v>
      </c>
      <c r="D1014" s="150">
        <v>27582</v>
      </c>
      <c r="E1014" s="151" t="s">
        <v>16</v>
      </c>
      <c r="F1014" s="63" t="str">
        <f>IF(E1014="","",_xlfn.CONCAT(E1014,_xlfn.XLOOKUP(D1014,$J$9:$J$23,$I$9:$I$23,"ERROR",1,-1)))</f>
        <v>FV40</v>
      </c>
      <c r="G1014" s="17" t="str">
        <f>_xlfn.CONCAT(A1014," ",B1014)</f>
        <v>Kath Savage</v>
      </c>
    </row>
    <row r="1015" spans="1:7" x14ac:dyDescent="0.45">
      <c r="A1015" s="146" t="s">
        <v>72</v>
      </c>
      <c r="B1015" s="146" t="s">
        <v>1206</v>
      </c>
      <c r="C1015" s="146" t="s">
        <v>94</v>
      </c>
      <c r="D1015" s="147">
        <v>24826</v>
      </c>
      <c r="E1015" s="148" t="s">
        <v>9</v>
      </c>
      <c r="F1015" s="63" t="str">
        <f>IF(E1015="","",_xlfn.CONCAT(E1015,_xlfn.XLOOKUP(D1015,$J$9:$J$23,$I$9:$I$23,"ERROR",1,-1)))</f>
        <v>MV50</v>
      </c>
      <c r="G1015" s="17" t="str">
        <f>_xlfn.CONCAT(A1015," ",B1015)</f>
        <v>Andrew Schofield</v>
      </c>
    </row>
    <row r="1016" spans="1:7" x14ac:dyDescent="0.45">
      <c r="A1016" s="149" t="s">
        <v>895</v>
      </c>
      <c r="B1016" s="149" t="s">
        <v>1207</v>
      </c>
      <c r="C1016" s="149" t="s">
        <v>230</v>
      </c>
      <c r="D1016" s="150">
        <v>28755</v>
      </c>
      <c r="E1016" s="151" t="s">
        <v>16</v>
      </c>
      <c r="F1016" s="63" t="str">
        <f>IF(E1016="","",_xlfn.CONCAT(E1016,_xlfn.XLOOKUP(D1016,$J$9:$J$23,$I$9:$I$23,"ERROR",1,-1)))</f>
        <v>FV40</v>
      </c>
      <c r="G1016" s="17" t="str">
        <f>_xlfn.CONCAT(A1016," ",B1016)</f>
        <v>Danielle Scholey</v>
      </c>
    </row>
    <row r="1017" spans="1:7" x14ac:dyDescent="0.45">
      <c r="A1017" s="149" t="s">
        <v>1208</v>
      </c>
      <c r="B1017" s="149" t="s">
        <v>338</v>
      </c>
      <c r="D1017" s="150">
        <v>41616</v>
      </c>
      <c r="E1017" s="151" t="s">
        <v>16</v>
      </c>
      <c r="F1017" s="63" t="str">
        <f>IF(E1017="","",_xlfn.CONCAT(E1017,_xlfn.XLOOKUP(D1017,$J$9:$J$23,$I$9:$I$23,"ERROR",1,-1)))</f>
        <v>FU13</v>
      </c>
      <c r="G1017" s="17" t="str">
        <f>_xlfn.CONCAT(A1017," ",B1017)</f>
        <v>Leah Scott</v>
      </c>
    </row>
    <row r="1018" spans="1:7" x14ac:dyDescent="0.45">
      <c r="A1018" s="149" t="s">
        <v>113</v>
      </c>
      <c r="B1018" s="149" t="s">
        <v>1209</v>
      </c>
      <c r="C1018" s="149" t="s">
        <v>230</v>
      </c>
      <c r="D1018" s="150">
        <v>27791</v>
      </c>
      <c r="E1018" s="151" t="s">
        <v>16</v>
      </c>
      <c r="F1018" s="63" t="str">
        <f>IF(E1018="","",_xlfn.CONCAT(E1018,_xlfn.XLOOKUP(D1018,$J$9:$J$23,$I$9:$I$23,"ERROR",1,-1)))</f>
        <v>FV40</v>
      </c>
      <c r="G1018" s="17" t="str">
        <f>_xlfn.CONCAT(A1018," ",B1018)</f>
        <v>Gillian Scotter</v>
      </c>
    </row>
    <row r="1019" spans="1:7" x14ac:dyDescent="0.45">
      <c r="A1019" s="146" t="s">
        <v>96</v>
      </c>
      <c r="B1019" s="146" t="s">
        <v>1445</v>
      </c>
      <c r="C1019" s="146" t="s">
        <v>20</v>
      </c>
      <c r="D1019" s="150">
        <v>27955</v>
      </c>
      <c r="E1019" s="151" t="s">
        <v>9</v>
      </c>
      <c r="F1019" s="63" t="str">
        <f>IF(E1019="","",_xlfn.CONCAT(E1019,_xlfn.XLOOKUP(D1019,$J$9:$J$23,$I$9:$I$23,"ERROR",1,-1)))</f>
        <v>MV40</v>
      </c>
      <c r="G1019" s="17" t="str">
        <f>_xlfn.CONCAT(A1019," ",B1019)</f>
        <v>Paul Scully</v>
      </c>
    </row>
    <row r="1020" spans="1:7" x14ac:dyDescent="0.45">
      <c r="A1020" s="146" t="s">
        <v>788</v>
      </c>
      <c r="B1020" s="146" t="s">
        <v>1210</v>
      </c>
      <c r="C1020" s="146" t="s">
        <v>15</v>
      </c>
      <c r="D1020" s="147">
        <v>26205</v>
      </c>
      <c r="E1020" s="148" t="s">
        <v>9</v>
      </c>
      <c r="F1020" s="63" t="str">
        <f>IF(E1020="","",_xlfn.CONCAT(E1020,_xlfn.XLOOKUP(D1020,$J$9:$J$23,$I$9:$I$23,"ERROR",1,-1)))</f>
        <v>MV50</v>
      </c>
      <c r="G1020" s="17" t="str">
        <f>_xlfn.CONCAT(A1020," ",B1020)</f>
        <v>Howard Seal</v>
      </c>
    </row>
    <row r="1021" spans="1:7" x14ac:dyDescent="0.45">
      <c r="A1021" s="146" t="s">
        <v>297</v>
      </c>
      <c r="B1021" s="146" t="s">
        <v>1211</v>
      </c>
      <c r="C1021" s="146" t="s">
        <v>28</v>
      </c>
      <c r="D1021" s="147">
        <v>28991</v>
      </c>
      <c r="E1021" s="148" t="s">
        <v>9</v>
      </c>
      <c r="F1021" s="63" t="str">
        <f>IF(E1021="","",_xlfn.CONCAT(E1021,_xlfn.XLOOKUP(D1021,$J$9:$J$23,$I$9:$I$23,"ERROR",1,-1)))</f>
        <v>MV40</v>
      </c>
      <c r="G1021" s="17" t="str">
        <f>_xlfn.CONCAT(A1021," ",B1021)</f>
        <v>Matt Searson</v>
      </c>
    </row>
    <row r="1022" spans="1:7" x14ac:dyDescent="0.45">
      <c r="A1022" s="146" t="s">
        <v>816</v>
      </c>
      <c r="B1022" s="146" t="s">
        <v>1212</v>
      </c>
      <c r="C1022" s="146" t="s">
        <v>119</v>
      </c>
      <c r="D1022" s="147">
        <v>22398</v>
      </c>
      <c r="E1022" s="148" t="s">
        <v>9</v>
      </c>
      <c r="F1022" s="63" t="str">
        <f>IF(E1022="","",_xlfn.CONCAT(E1022,_xlfn.XLOOKUP(D1022,$J$9:$J$23,$I$9:$I$23,"ERROR",1,-1)))</f>
        <v>MV60</v>
      </c>
      <c r="G1022" s="17" t="str">
        <f>_xlfn.CONCAT(A1022," ",B1022)</f>
        <v>Nick Sebley</v>
      </c>
    </row>
    <row r="1023" spans="1:7" x14ac:dyDescent="0.45">
      <c r="A1023" s="146" t="s">
        <v>1213</v>
      </c>
      <c r="B1023" s="146" t="s">
        <v>1214</v>
      </c>
      <c r="C1023" s="146" t="s">
        <v>139</v>
      </c>
      <c r="D1023" s="147">
        <v>38981</v>
      </c>
      <c r="E1023" s="148" t="s">
        <v>9</v>
      </c>
      <c r="F1023" s="63" t="str">
        <f>IF(E1023="","",_xlfn.CONCAT(E1023,_xlfn.XLOOKUP(D1023,$J$9:$J$23,$I$9:$I$23,"ERROR",1,-1)))</f>
        <v>MU23</v>
      </c>
      <c r="G1023" s="17" t="str">
        <f>_xlfn.CONCAT(A1023," ",B1023)</f>
        <v>Luis Seyfried</v>
      </c>
    </row>
    <row r="1024" spans="1:7" x14ac:dyDescent="0.45">
      <c r="A1024" s="149" t="s">
        <v>1187</v>
      </c>
      <c r="B1024" s="149" t="s">
        <v>1215</v>
      </c>
      <c r="C1024" s="149" t="s">
        <v>217</v>
      </c>
      <c r="D1024" s="150">
        <v>31112</v>
      </c>
      <c r="E1024" s="151" t="s">
        <v>16</v>
      </c>
      <c r="F1024" s="63" t="str">
        <f>IF(E1024="","",_xlfn.CONCAT(E1024,_xlfn.XLOOKUP(D1024,$J$9:$J$23,$I$9:$I$23,"ERROR",1,-1)))</f>
        <v>FV40</v>
      </c>
      <c r="G1024" s="17" t="str">
        <f>_xlfn.CONCAT(A1024," ",B1024)</f>
        <v>Jenny Seymour</v>
      </c>
    </row>
    <row r="1025" spans="1:7" x14ac:dyDescent="0.45">
      <c r="A1025" s="146" t="s">
        <v>1216</v>
      </c>
      <c r="B1025" s="146" t="s">
        <v>1217</v>
      </c>
      <c r="C1025" s="146" t="s">
        <v>24</v>
      </c>
      <c r="D1025" s="147">
        <v>32018</v>
      </c>
      <c r="E1025" s="148" t="s">
        <v>16</v>
      </c>
      <c r="F1025" s="63" t="str">
        <f>IF(E1025="","",_xlfn.CONCAT(E1025,_xlfn.XLOOKUP(D1025,$J$9:$J$23,$I$9:$I$23,"ERROR",1,-1)))</f>
        <v>FSEN</v>
      </c>
      <c r="G1025" s="17" t="str">
        <f>_xlfn.CONCAT(A1025," ",B1025)</f>
        <v>Helen Sharman</v>
      </c>
    </row>
    <row r="1026" spans="1:7" x14ac:dyDescent="0.45">
      <c r="A1026" s="149" t="s">
        <v>816</v>
      </c>
      <c r="B1026" s="149" t="s">
        <v>1218</v>
      </c>
      <c r="C1026" s="149" t="s">
        <v>12</v>
      </c>
      <c r="D1026" s="150">
        <v>26248</v>
      </c>
      <c r="E1026" s="151" t="s">
        <v>9</v>
      </c>
      <c r="F1026" s="63" t="str">
        <f>IF(E1026="","",_xlfn.CONCAT(E1026,_xlfn.XLOOKUP(D1026,$J$9:$J$23,$I$9:$I$23,"ERROR",1,-1)))</f>
        <v>MV50</v>
      </c>
      <c r="G1026" s="17" t="str">
        <f>_xlfn.CONCAT(A1026," ",B1026)</f>
        <v>Nick Sharp</v>
      </c>
    </row>
    <row r="1027" spans="1:7" x14ac:dyDescent="0.45">
      <c r="A1027" s="149" t="s">
        <v>154</v>
      </c>
      <c r="B1027" s="149" t="s">
        <v>1219</v>
      </c>
      <c r="C1027" s="149" t="s">
        <v>893</v>
      </c>
      <c r="D1027" s="150">
        <v>36170</v>
      </c>
      <c r="E1027" s="151" t="s">
        <v>9</v>
      </c>
      <c r="F1027" s="63" t="str">
        <f>IF(E1027="","",_xlfn.CONCAT(E1027,_xlfn.XLOOKUP(D1027,$J$9:$J$23,$I$9:$I$23,"ERROR",1,-1)))</f>
        <v>MSEN</v>
      </c>
      <c r="G1027" s="17" t="str">
        <f>_xlfn.CONCAT(A1027," ",B1027)</f>
        <v>Oliver Shaw</v>
      </c>
    </row>
    <row r="1028" spans="1:7" x14ac:dyDescent="0.45">
      <c r="A1028" s="146" t="s">
        <v>816</v>
      </c>
      <c r="B1028" s="146" t="s">
        <v>1455</v>
      </c>
      <c r="C1028" s="146" t="s">
        <v>1409</v>
      </c>
      <c r="D1028" s="150">
        <v>37334</v>
      </c>
      <c r="E1028" s="151" t="s">
        <v>9</v>
      </c>
      <c r="F1028" s="63" t="str">
        <f>IF(E1028="","",_xlfn.CONCAT(E1028,_xlfn.XLOOKUP(D1028,$J$9:$J$23,$I$9:$I$23,"ERROR",1,-1)))</f>
        <v>MSEN</v>
      </c>
      <c r="G1028" s="17" t="str">
        <f>_xlfn.CONCAT(A1028," ",B1028)</f>
        <v>Nick Sheard</v>
      </c>
    </row>
    <row r="1029" spans="1:7" x14ac:dyDescent="0.45">
      <c r="A1029" s="146" t="s">
        <v>1220</v>
      </c>
      <c r="B1029" s="146" t="s">
        <v>1221</v>
      </c>
      <c r="C1029" s="146" t="s">
        <v>28</v>
      </c>
      <c r="D1029" s="147">
        <v>32083</v>
      </c>
      <c r="E1029" s="148" t="s">
        <v>9</v>
      </c>
      <c r="F1029" s="63" t="str">
        <f>IF(E1029="","",_xlfn.CONCAT(E1029,_xlfn.XLOOKUP(D1029,$J$9:$J$23,$I$9:$I$23,"ERROR",1,-1)))</f>
        <v>MSEN</v>
      </c>
      <c r="G1029" s="17" t="str">
        <f>_xlfn.CONCAT(A1029," ",B1029)</f>
        <v>Miles Shepherd</v>
      </c>
    </row>
    <row r="1030" spans="1:7" x14ac:dyDescent="0.45">
      <c r="A1030" s="155" t="s">
        <v>1222</v>
      </c>
      <c r="B1030" s="155" t="s">
        <v>1223</v>
      </c>
      <c r="C1030" s="155" t="s">
        <v>24</v>
      </c>
      <c r="D1030" s="156">
        <v>30066</v>
      </c>
      <c r="E1030" s="157" t="s">
        <v>9</v>
      </c>
      <c r="F1030" s="63" t="str">
        <f>IF(E1030="","",_xlfn.CONCAT(E1030,_xlfn.XLOOKUP(D1030,$J$9:$J$23,$I$9:$I$23,"ERROR",1,-1)))</f>
        <v>MV40</v>
      </c>
      <c r="G1030" s="17" t="str">
        <f>_xlfn.CONCAT(A1030," ",B1030)</f>
        <v>Mingma Tshering Sherpa</v>
      </c>
    </row>
    <row r="1031" spans="1:7" x14ac:dyDescent="0.45">
      <c r="A1031" s="155" t="s">
        <v>1224</v>
      </c>
      <c r="B1031" s="155" t="s">
        <v>1223</v>
      </c>
      <c r="C1031" s="155" t="s">
        <v>24</v>
      </c>
      <c r="D1031" s="156">
        <v>30066</v>
      </c>
      <c r="E1031" s="157" t="s">
        <v>9</v>
      </c>
      <c r="F1031" s="63" t="str">
        <f>IF(E1031="","",_xlfn.CONCAT(E1031,_xlfn.XLOOKUP(D1031,$J$9:$J$23,$I$9:$I$23,"ERROR",1,-1)))</f>
        <v>MV40</v>
      </c>
      <c r="G1031" s="17" t="str">
        <f>_xlfn.CONCAT(A1031," ",B1031)</f>
        <v>Mingma Sherpa</v>
      </c>
    </row>
    <row r="1032" spans="1:7" x14ac:dyDescent="0.45">
      <c r="A1032" s="146" t="s">
        <v>1225</v>
      </c>
      <c r="B1032" s="146" t="s">
        <v>1226</v>
      </c>
      <c r="C1032" s="146" t="s">
        <v>12</v>
      </c>
      <c r="D1032" s="147">
        <v>22668</v>
      </c>
      <c r="E1032" s="148" t="s">
        <v>9</v>
      </c>
      <c r="F1032" s="63" t="str">
        <f>IF(E1032="","",_xlfn.CONCAT(E1032,_xlfn.XLOOKUP(D1032,$J$9:$J$23,$I$9:$I$23,"ERROR",1,-1)))</f>
        <v>MV60</v>
      </c>
      <c r="G1032" s="17" t="str">
        <f>_xlfn.CONCAT(A1032," ",B1032)</f>
        <v>Stu Shuttleworth</v>
      </c>
    </row>
    <row r="1033" spans="1:7" x14ac:dyDescent="0.45">
      <c r="A1033" s="146" t="s">
        <v>868</v>
      </c>
      <c r="B1033" s="146" t="s">
        <v>1227</v>
      </c>
      <c r="C1033" s="146" t="s">
        <v>24</v>
      </c>
      <c r="D1033" s="147">
        <v>26446</v>
      </c>
      <c r="E1033" s="148" t="s">
        <v>9</v>
      </c>
      <c r="F1033" s="63" t="str">
        <f>IF(E1033="","",_xlfn.CONCAT(E1033,_xlfn.XLOOKUP(D1033,$J$9:$J$23,$I$9:$I$23,"ERROR",1,-1)))</f>
        <v>MV50</v>
      </c>
      <c r="G1033" s="17" t="str">
        <f>_xlfn.CONCAT(A1033," ",B1033)</f>
        <v>Graeme Sibson</v>
      </c>
    </row>
    <row r="1034" spans="1:7" x14ac:dyDescent="0.45">
      <c r="A1034" s="146" t="s">
        <v>10</v>
      </c>
      <c r="B1034" s="146" t="s">
        <v>1228</v>
      </c>
      <c r="C1034" s="146" t="s">
        <v>28</v>
      </c>
      <c r="D1034" s="147">
        <v>35309</v>
      </c>
      <c r="E1034" s="148" t="s">
        <v>9</v>
      </c>
      <c r="F1034" s="63" t="str">
        <f>IF(E1034="","",_xlfn.CONCAT(E1034,_xlfn.XLOOKUP(D1034,$J$9:$J$23,$I$9:$I$23,"ERROR",1,-1)))</f>
        <v>MSEN</v>
      </c>
      <c r="G1034" s="17" t="str">
        <f>_xlfn.CONCAT(A1034," ",B1034)</f>
        <v>Ben Simmonds</v>
      </c>
    </row>
    <row r="1035" spans="1:7" x14ac:dyDescent="0.45">
      <c r="A1035" s="146" t="s">
        <v>1229</v>
      </c>
      <c r="B1035" s="146" t="s">
        <v>118</v>
      </c>
      <c r="C1035" s="146" t="s">
        <v>20</v>
      </c>
      <c r="D1035" s="147">
        <v>26832</v>
      </c>
      <c r="E1035" s="148" t="s">
        <v>9</v>
      </c>
      <c r="F1035" s="63" t="str">
        <f>IF(E1035="","",_xlfn.CONCAT(E1035,_xlfn.XLOOKUP(D1035,$J$9:$J$23,$I$9:$I$23,"ERROR",1,-1)))</f>
        <v>MV50</v>
      </c>
      <c r="G1035" s="17" t="str">
        <f>_xlfn.CONCAT(A1035," ",B1035)</f>
        <v>Javier Simon</v>
      </c>
    </row>
    <row r="1036" spans="1:7" x14ac:dyDescent="0.45">
      <c r="A1036" s="152" t="s">
        <v>967</v>
      </c>
      <c r="B1036" s="152" t="s">
        <v>1230</v>
      </c>
      <c r="C1036" s="152" t="s">
        <v>24</v>
      </c>
      <c r="D1036" s="147">
        <v>35746</v>
      </c>
      <c r="E1036" s="148" t="s">
        <v>16</v>
      </c>
      <c r="F1036" s="63" t="str">
        <f>IF(E1036="","",_xlfn.CONCAT(E1036,_xlfn.XLOOKUP(D1036,$J$9:$J$23,$I$9:$I$23,"ERROR",1,-1)))</f>
        <v>FSEN</v>
      </c>
      <c r="G1036" s="17" t="str">
        <f>_xlfn.CONCAT(A1036," ",B1036)</f>
        <v>Philippa Simpson</v>
      </c>
    </row>
    <row r="1037" spans="1:7" x14ac:dyDescent="0.45">
      <c r="A1037" s="146" t="s">
        <v>610</v>
      </c>
      <c r="B1037" s="146" t="s">
        <v>1230</v>
      </c>
      <c r="C1037" s="146" t="s">
        <v>20</v>
      </c>
      <c r="D1037" s="147">
        <v>31968</v>
      </c>
      <c r="E1037" s="148" t="s">
        <v>16</v>
      </c>
      <c r="F1037" s="63" t="str">
        <f>IF(E1037="","",_xlfn.CONCAT(E1037,_xlfn.XLOOKUP(D1037,$J$9:$J$23,$I$9:$I$23,"ERROR",1,-1)))</f>
        <v>FSEN</v>
      </c>
      <c r="G1037" s="17" t="str">
        <f>_xlfn.CONCAT(A1037," ",B1037)</f>
        <v>Rachel Simpson</v>
      </c>
    </row>
    <row r="1038" spans="1:7" x14ac:dyDescent="0.45">
      <c r="A1038" s="146" t="s">
        <v>1231</v>
      </c>
      <c r="B1038" s="146" t="s">
        <v>1230</v>
      </c>
      <c r="C1038" s="146" t="s">
        <v>79</v>
      </c>
      <c r="D1038" s="147">
        <v>29160</v>
      </c>
      <c r="E1038" s="148" t="s">
        <v>9</v>
      </c>
      <c r="F1038" s="63" t="str">
        <f>IF(E1038="","",_xlfn.CONCAT(E1038,_xlfn.XLOOKUP(D1038,$J$9:$J$23,$I$9:$I$23,"ERROR",1,-1)))</f>
        <v>MV40</v>
      </c>
      <c r="G1038" s="17" t="str">
        <f>_xlfn.CONCAT(A1038," ",B1038)</f>
        <v>Greg Simpson</v>
      </c>
    </row>
    <row r="1039" spans="1:7" x14ac:dyDescent="0.45">
      <c r="A1039" s="146" t="s">
        <v>96</v>
      </c>
      <c r="B1039" s="146" t="s">
        <v>1230</v>
      </c>
      <c r="C1039" s="146" t="s">
        <v>12</v>
      </c>
      <c r="D1039" s="147">
        <v>22975</v>
      </c>
      <c r="E1039" s="148" t="s">
        <v>9</v>
      </c>
      <c r="F1039" s="63" t="str">
        <f>IF(E1039="","",_xlfn.CONCAT(E1039,_xlfn.XLOOKUP(D1039,$J$9:$J$23,$I$9:$I$23,"ERROR",1,-1)))</f>
        <v>MV60</v>
      </c>
      <c r="G1039" s="17" t="str">
        <f>_xlfn.CONCAT(A1039," ",B1039)</f>
        <v>Paul Simpson</v>
      </c>
    </row>
    <row r="1040" spans="1:7" x14ac:dyDescent="0.45">
      <c r="A1040" s="149" t="s">
        <v>196</v>
      </c>
      <c r="B1040" s="149" t="s">
        <v>1230</v>
      </c>
      <c r="C1040" s="149" t="s">
        <v>12</v>
      </c>
      <c r="D1040" s="150">
        <v>34945</v>
      </c>
      <c r="E1040" s="151" t="s">
        <v>9</v>
      </c>
      <c r="F1040" s="63" t="str">
        <f>IF(E1040="","",_xlfn.CONCAT(E1040,_xlfn.XLOOKUP(D1040,$J$9:$J$23,$I$9:$I$23,"ERROR",1,-1)))</f>
        <v>MSEN</v>
      </c>
      <c r="G1040" s="17" t="str">
        <f>_xlfn.CONCAT(A1040," ",B1040)</f>
        <v>Tom Simpson</v>
      </c>
    </row>
    <row r="1041" spans="1:7" x14ac:dyDescent="0.45">
      <c r="A1041" s="149" t="s">
        <v>287</v>
      </c>
      <c r="B1041" s="149" t="s">
        <v>1230</v>
      </c>
      <c r="C1041" s="149" t="s">
        <v>28</v>
      </c>
      <c r="D1041" s="150">
        <v>31375</v>
      </c>
      <c r="E1041" s="151" t="s">
        <v>9</v>
      </c>
      <c r="F1041" s="63" t="str">
        <f>IF(E1041="","",_xlfn.CONCAT(E1041,_xlfn.XLOOKUP(D1041,$J$9:$J$23,$I$9:$I$23,"ERROR",1,-1)))</f>
        <v>MSEN</v>
      </c>
      <c r="G1041" s="17" t="str">
        <f>_xlfn.CONCAT(A1041," ",B1041)</f>
        <v>Jack Simpson</v>
      </c>
    </row>
    <row r="1042" spans="1:7" x14ac:dyDescent="0.45">
      <c r="A1042" s="146" t="s">
        <v>1232</v>
      </c>
      <c r="B1042" s="146" t="s">
        <v>1233</v>
      </c>
      <c r="C1042" s="146" t="s">
        <v>43</v>
      </c>
      <c r="D1042" s="147">
        <v>31405</v>
      </c>
      <c r="E1042" s="148" t="s">
        <v>16</v>
      </c>
      <c r="F1042" s="63" t="str">
        <f>IF(E1042="","",_xlfn.CONCAT(E1042,_xlfn.XLOOKUP(D1042,$J$9:$J$23,$I$9:$I$23,"ERROR",1,-1)))</f>
        <v>FSEN</v>
      </c>
      <c r="G1042" s="17" t="str">
        <f>_xlfn.CONCAT(A1042," ",B1042)</f>
        <v>Rose Singleton</v>
      </c>
    </row>
    <row r="1043" spans="1:7" x14ac:dyDescent="0.45">
      <c r="A1043" s="149" t="s">
        <v>1234</v>
      </c>
      <c r="B1043" s="149" t="s">
        <v>1235</v>
      </c>
      <c r="D1043" s="150">
        <v>42885</v>
      </c>
      <c r="E1043" s="151" t="s">
        <v>16</v>
      </c>
      <c r="F1043" s="63" t="str">
        <f>IF(E1043="","",_xlfn.CONCAT(E1043,_xlfn.XLOOKUP(D1043,$J$9:$J$23,$I$9:$I$23,"ERROR",1,-1)))</f>
        <v>FU9</v>
      </c>
      <c r="G1043" s="17" t="str">
        <f>_xlfn.CONCAT(A1043," ",B1043)</f>
        <v>Nancy Skelton</v>
      </c>
    </row>
    <row r="1044" spans="1:7" x14ac:dyDescent="0.45">
      <c r="A1044" s="146" t="s">
        <v>77</v>
      </c>
      <c r="B1044" s="146" t="s">
        <v>1235</v>
      </c>
      <c r="C1044" s="146" t="s">
        <v>91</v>
      </c>
      <c r="D1044" s="147">
        <v>26864</v>
      </c>
      <c r="E1044" s="148" t="s">
        <v>9</v>
      </c>
      <c r="F1044" s="63" t="str">
        <f>IF(E1044="","",_xlfn.CONCAT(E1044,_xlfn.XLOOKUP(D1044,$J$9:$J$23,$I$9:$I$23,"ERROR",1,-1)))</f>
        <v>MV50</v>
      </c>
      <c r="G1044" s="17" t="str">
        <f>_xlfn.CONCAT(A1044," ",B1044)</f>
        <v>John Skelton</v>
      </c>
    </row>
    <row r="1045" spans="1:7" x14ac:dyDescent="0.45">
      <c r="A1045" s="163" t="s">
        <v>856</v>
      </c>
      <c r="B1045" s="163" t="s">
        <v>1498</v>
      </c>
      <c r="C1045" s="163" t="s">
        <v>28</v>
      </c>
      <c r="D1045" s="150">
        <v>32910</v>
      </c>
      <c r="E1045" s="151" t="s">
        <v>9</v>
      </c>
      <c r="F1045" s="63" t="str">
        <f>IF(E1045="","",_xlfn.CONCAT(E1045,_xlfn.XLOOKUP(D1045,$J$9:$J$23,$I$9:$I$23,"ERROR",1,-1)))</f>
        <v>MSEN</v>
      </c>
      <c r="G1045" s="17" t="str">
        <f>_xlfn.CONCAT(A1045," ",B1045)</f>
        <v>Jordan Skillon</v>
      </c>
    </row>
    <row r="1046" spans="1:7" x14ac:dyDescent="0.45">
      <c r="A1046" s="149" t="s">
        <v>1236</v>
      </c>
      <c r="B1046" s="149" t="s">
        <v>1237</v>
      </c>
      <c r="D1046" s="150">
        <v>42724</v>
      </c>
      <c r="E1046" s="151" t="s">
        <v>16</v>
      </c>
      <c r="F1046" s="63" t="str">
        <f>IF(E1046="","",_xlfn.CONCAT(E1046,_xlfn.XLOOKUP(D1046,$J$9:$J$23,$I$9:$I$23,"ERROR",1,-1)))</f>
        <v>FU11</v>
      </c>
      <c r="G1046" s="17" t="str">
        <f>_xlfn.CONCAT(A1046," ",B1046)</f>
        <v>Evie Skjolde</v>
      </c>
    </row>
    <row r="1047" spans="1:7" x14ac:dyDescent="0.45">
      <c r="A1047" s="149" t="s">
        <v>1238</v>
      </c>
      <c r="B1047" s="149" t="s">
        <v>1237</v>
      </c>
      <c r="C1047" s="149" t="s">
        <v>48</v>
      </c>
      <c r="D1047" s="150">
        <v>41575</v>
      </c>
      <c r="E1047" s="151" t="s">
        <v>9</v>
      </c>
      <c r="F1047" s="63" t="str">
        <f>IF(E1047="","",_xlfn.CONCAT(E1047,_xlfn.XLOOKUP(D1047,$J$9:$J$23,$I$9:$I$23,"ERROR",1,-1)))</f>
        <v>MU13</v>
      </c>
      <c r="G1047" s="17" t="str">
        <f>_xlfn.CONCAT(A1047," ",B1047)</f>
        <v>Caleb Skjolde</v>
      </c>
    </row>
    <row r="1048" spans="1:7" x14ac:dyDescent="0.45">
      <c r="A1048" s="146" t="s">
        <v>96</v>
      </c>
      <c r="B1048" s="146" t="s">
        <v>1239</v>
      </c>
      <c r="C1048" s="146" t="s">
        <v>73</v>
      </c>
      <c r="D1048" s="147">
        <v>27803</v>
      </c>
      <c r="E1048" s="148" t="s">
        <v>9</v>
      </c>
      <c r="F1048" s="63" t="str">
        <f>IF(E1048="","",_xlfn.CONCAT(E1048,_xlfn.XLOOKUP(D1048,$J$9:$J$23,$I$9:$I$23,"ERROR",1,-1)))</f>
        <v>MV40</v>
      </c>
      <c r="G1048" s="17" t="str">
        <f>_xlfn.CONCAT(A1048," ",B1048)</f>
        <v>Paul Skuse</v>
      </c>
    </row>
    <row r="1049" spans="1:7" x14ac:dyDescent="0.45">
      <c r="A1049" s="152" t="s">
        <v>341</v>
      </c>
      <c r="B1049" s="152" t="s">
        <v>1240</v>
      </c>
      <c r="C1049" s="152" t="s">
        <v>79</v>
      </c>
      <c r="D1049" s="147">
        <v>32678</v>
      </c>
      <c r="E1049" s="148" t="s">
        <v>9</v>
      </c>
      <c r="F1049" s="63" t="str">
        <f>IF(E1049="","",_xlfn.CONCAT(E1049,_xlfn.XLOOKUP(D1049,$J$9:$J$23,$I$9:$I$23,"ERROR",1,-1)))</f>
        <v>MSEN</v>
      </c>
      <c r="G1049" s="17" t="str">
        <f>_xlfn.CONCAT(A1049," ",B1049)</f>
        <v>Tim Slater</v>
      </c>
    </row>
    <row r="1050" spans="1:7" x14ac:dyDescent="0.45">
      <c r="A1050" s="146" t="s">
        <v>336</v>
      </c>
      <c r="B1050" s="146" t="s">
        <v>1241</v>
      </c>
      <c r="C1050" s="146" t="s">
        <v>28</v>
      </c>
      <c r="D1050" s="147">
        <v>34109</v>
      </c>
      <c r="E1050" s="148" t="s">
        <v>9</v>
      </c>
      <c r="F1050" s="63" t="str">
        <f>IF(E1050="","",_xlfn.CONCAT(E1050,_xlfn.XLOOKUP(D1050,$J$9:$J$23,$I$9:$I$23,"ERROR",1,-1)))</f>
        <v>MSEN</v>
      </c>
      <c r="G1050" s="17" t="str">
        <f>_xlfn.CONCAT(A1050," ",B1050)</f>
        <v>Adam Slaughter</v>
      </c>
    </row>
    <row r="1051" spans="1:7" x14ac:dyDescent="0.45">
      <c r="A1051" s="149" t="s">
        <v>206</v>
      </c>
      <c r="B1051" s="149" t="s">
        <v>1242</v>
      </c>
      <c r="D1051" s="150">
        <v>42717</v>
      </c>
      <c r="E1051" s="151" t="s">
        <v>16</v>
      </c>
      <c r="F1051" s="63" t="str">
        <f>IF(E1051="","",_xlfn.CONCAT(E1051,_xlfn.XLOOKUP(D1051,$J$9:$J$23,$I$9:$I$23,"ERROR",1,-1)))</f>
        <v>FU11</v>
      </c>
      <c r="G1051" s="17" t="str">
        <f>_xlfn.CONCAT(A1051," ",B1051)</f>
        <v>Sophie Sluce</v>
      </c>
    </row>
    <row r="1052" spans="1:7" x14ac:dyDescent="0.45">
      <c r="A1052" s="149" t="s">
        <v>305</v>
      </c>
      <c r="B1052" s="149" t="s">
        <v>1242</v>
      </c>
      <c r="C1052" s="149" t="s">
        <v>24</v>
      </c>
      <c r="D1052" s="150">
        <v>22998</v>
      </c>
      <c r="E1052" s="151" t="s">
        <v>9</v>
      </c>
      <c r="F1052" s="63" t="str">
        <f>IF(E1052="","",_xlfn.CONCAT(E1052,_xlfn.XLOOKUP(D1052,$J$9:$J$23,$I$9:$I$23,"ERROR",1,-1)))</f>
        <v>MV60</v>
      </c>
      <c r="G1052" s="17" t="str">
        <f>_xlfn.CONCAT(A1052," ",B1052)</f>
        <v>Martin Sluce</v>
      </c>
    </row>
    <row r="1053" spans="1:7" x14ac:dyDescent="0.45">
      <c r="A1053" s="149" t="s">
        <v>143</v>
      </c>
      <c r="B1053" s="149" t="s">
        <v>1243</v>
      </c>
      <c r="C1053" s="149" t="s">
        <v>24</v>
      </c>
      <c r="D1053" s="150">
        <v>23155</v>
      </c>
      <c r="E1053" s="151" t="s">
        <v>9</v>
      </c>
      <c r="F1053" s="63" t="str">
        <f>IF(E1053="","",_xlfn.CONCAT(E1053,_xlfn.XLOOKUP(D1053,$J$9:$J$23,$I$9:$I$23,"ERROR",1,-1)))</f>
        <v>MV60</v>
      </c>
      <c r="G1053" s="17" t="str">
        <f>_xlfn.CONCAT(A1053," ",B1053)</f>
        <v>Chris Smallman</v>
      </c>
    </row>
    <row r="1054" spans="1:7" x14ac:dyDescent="0.45">
      <c r="A1054" s="146" t="s">
        <v>244</v>
      </c>
      <c r="B1054" s="146" t="s">
        <v>1244</v>
      </c>
      <c r="C1054" s="146" t="s">
        <v>1245</v>
      </c>
      <c r="D1054" s="147">
        <v>34723</v>
      </c>
      <c r="E1054" s="148" t="s">
        <v>9</v>
      </c>
      <c r="F1054" s="63" t="str">
        <f>IF(E1054="","",_xlfn.CONCAT(E1054,_xlfn.XLOOKUP(D1054,$J$9:$J$23,$I$9:$I$23,"ERROR",1,-1)))</f>
        <v>MSEN</v>
      </c>
      <c r="G1054" s="17" t="str">
        <f>_xlfn.CONCAT(A1054," ",B1054)</f>
        <v>Glyn Smith</v>
      </c>
    </row>
    <row r="1055" spans="1:7" x14ac:dyDescent="0.45">
      <c r="A1055" s="146" t="s">
        <v>35</v>
      </c>
      <c r="B1055" s="146" t="s">
        <v>1244</v>
      </c>
      <c r="C1055" s="146" t="s">
        <v>28</v>
      </c>
      <c r="D1055" s="150">
        <v>34117</v>
      </c>
      <c r="E1055" s="148" t="s">
        <v>9</v>
      </c>
      <c r="F1055" s="63" t="str">
        <f>IF(E1055="","",_xlfn.CONCAT(E1055,_xlfn.XLOOKUP(D1055,$J$9:$J$23,$I$9:$I$23,"ERROR",1,-1)))</f>
        <v>MSEN</v>
      </c>
      <c r="G1055" s="17" t="str">
        <f>_xlfn.CONCAT(A1055," ",B1055)</f>
        <v>Sam Smith</v>
      </c>
    </row>
    <row r="1056" spans="1:7" x14ac:dyDescent="0.45">
      <c r="A1056" s="146" t="s">
        <v>107</v>
      </c>
      <c r="B1056" s="146" t="s">
        <v>1244</v>
      </c>
      <c r="C1056" s="146" t="s">
        <v>28</v>
      </c>
      <c r="D1056" s="147">
        <v>33321</v>
      </c>
      <c r="E1056" s="148" t="s">
        <v>9</v>
      </c>
      <c r="F1056" s="63" t="str">
        <f>IF(E1056="","",_xlfn.CONCAT(E1056,_xlfn.XLOOKUP(D1056,$J$9:$J$23,$I$9:$I$23,"ERROR",1,-1)))</f>
        <v>MSEN</v>
      </c>
      <c r="G1056" s="17" t="str">
        <f>_xlfn.CONCAT(A1056," ",B1056)</f>
        <v>Thomas Smith</v>
      </c>
    </row>
    <row r="1057" spans="1:7" x14ac:dyDescent="0.45">
      <c r="A1057" s="146" t="s">
        <v>93</v>
      </c>
      <c r="B1057" s="146" t="s">
        <v>1244</v>
      </c>
      <c r="C1057" s="146" t="s">
        <v>20</v>
      </c>
      <c r="D1057" s="147">
        <v>33175</v>
      </c>
      <c r="E1057" s="148" t="s">
        <v>9</v>
      </c>
      <c r="F1057" s="63" t="str">
        <f>IF(E1057="","",_xlfn.CONCAT(E1057,_xlfn.XLOOKUP(D1057,$J$9:$J$23,$I$9:$I$23,"ERROR",1,-1)))</f>
        <v>MSEN</v>
      </c>
      <c r="G1057" s="17" t="str">
        <f>_xlfn.CONCAT(A1057," ",B1057)</f>
        <v>James Smith</v>
      </c>
    </row>
    <row r="1058" spans="1:7" x14ac:dyDescent="0.45">
      <c r="A1058" s="146" t="s">
        <v>761</v>
      </c>
      <c r="B1058" s="146" t="s">
        <v>1244</v>
      </c>
      <c r="C1058" s="146" t="s">
        <v>1199</v>
      </c>
      <c r="D1058" s="150">
        <v>33115</v>
      </c>
      <c r="E1058" s="148" t="s">
        <v>16</v>
      </c>
      <c r="F1058" s="63" t="str">
        <f>IF(E1058="","",_xlfn.CONCAT(E1058,_xlfn.XLOOKUP(D1058,$J$9:$J$23,$I$9:$I$23,"ERROR",1,-1)))</f>
        <v>FSEN</v>
      </c>
      <c r="G1058" s="17" t="str">
        <f>_xlfn.CONCAT(A1058," ",B1058)</f>
        <v>Hayley Smith</v>
      </c>
    </row>
    <row r="1059" spans="1:7" x14ac:dyDescent="0.45">
      <c r="A1059" s="146" t="s">
        <v>1246</v>
      </c>
      <c r="B1059" s="146" t="s">
        <v>1244</v>
      </c>
      <c r="C1059" s="146" t="s">
        <v>8</v>
      </c>
      <c r="D1059" s="150">
        <v>30454</v>
      </c>
      <c r="E1059" s="151" t="s">
        <v>16</v>
      </c>
      <c r="F1059" s="63" t="str">
        <f>IF(E1059="","",_xlfn.CONCAT(E1059,_xlfn.XLOOKUP(D1059,$J$9:$J$23,$I$9:$I$23,"ERROR",1,-1)))</f>
        <v>FV40</v>
      </c>
      <c r="G1059" s="17" t="str">
        <f>_xlfn.CONCAT(A1059," ",B1059)</f>
        <v>Beverly Smith</v>
      </c>
    </row>
    <row r="1060" spans="1:7" x14ac:dyDescent="0.45">
      <c r="A1060" s="149" t="s">
        <v>231</v>
      </c>
      <c r="B1060" s="149" t="s">
        <v>1244</v>
      </c>
      <c r="C1060" s="149" t="s">
        <v>534</v>
      </c>
      <c r="D1060" s="150">
        <v>26713</v>
      </c>
      <c r="E1060" s="151" t="s">
        <v>9</v>
      </c>
      <c r="F1060" s="63" t="str">
        <f>IF(E1060="","",_xlfn.CONCAT(E1060,_xlfn.XLOOKUP(D1060,$J$9:$J$23,$I$9:$I$23,"ERROR",1,-1)))</f>
        <v>MV50</v>
      </c>
      <c r="G1060" s="17" t="str">
        <f>_xlfn.CONCAT(A1060," ",B1060)</f>
        <v>Mark Smith</v>
      </c>
    </row>
    <row r="1061" spans="1:7" x14ac:dyDescent="0.45">
      <c r="A1061" s="146" t="s">
        <v>440</v>
      </c>
      <c r="B1061" s="146" t="s">
        <v>1244</v>
      </c>
      <c r="C1061" s="146" t="s">
        <v>24</v>
      </c>
      <c r="D1061" s="147">
        <v>24428</v>
      </c>
      <c r="E1061" s="148" t="s">
        <v>9</v>
      </c>
      <c r="F1061" s="63" t="str">
        <f>IF(E1061="","",_xlfn.CONCAT(E1061,_xlfn.XLOOKUP(D1061,$J$9:$J$23,$I$9:$I$23,"ERROR",1,-1)))</f>
        <v>MV50</v>
      </c>
      <c r="G1061" s="17" t="str">
        <f>_xlfn.CONCAT(A1061," ",B1061)</f>
        <v>Craig Smith</v>
      </c>
    </row>
    <row r="1062" spans="1:7" x14ac:dyDescent="0.45">
      <c r="A1062" s="146" t="s">
        <v>308</v>
      </c>
      <c r="B1062" s="146" t="s">
        <v>1244</v>
      </c>
      <c r="C1062" s="146" t="s">
        <v>28</v>
      </c>
      <c r="D1062" s="147">
        <v>23813</v>
      </c>
      <c r="E1062" s="148" t="s">
        <v>9</v>
      </c>
      <c r="F1062" s="63" t="str">
        <f>IF(E1062="","",_xlfn.CONCAT(E1062,_xlfn.XLOOKUP(D1062,$J$9:$J$23,$I$9:$I$23,"ERROR",1,-1)))</f>
        <v>MV60</v>
      </c>
      <c r="G1062" s="17" t="str">
        <f>_xlfn.CONCAT(A1062," ",B1062)</f>
        <v>Jeremy Smith</v>
      </c>
    </row>
    <row r="1063" spans="1:7" x14ac:dyDescent="0.45">
      <c r="A1063" s="146" t="s">
        <v>61</v>
      </c>
      <c r="B1063" s="146" t="s">
        <v>1244</v>
      </c>
      <c r="C1063" s="146" t="s">
        <v>28</v>
      </c>
      <c r="D1063" s="147">
        <v>23651</v>
      </c>
      <c r="E1063" s="148" t="s">
        <v>9</v>
      </c>
      <c r="F1063" s="63" t="str">
        <f>IF(E1063="","",_xlfn.CONCAT(E1063,_xlfn.XLOOKUP(D1063,$J$9:$J$23,$I$9:$I$23,"ERROR",1,-1)))</f>
        <v>MV60</v>
      </c>
      <c r="G1063" s="17" t="str">
        <f>_xlfn.CONCAT(A1063," ",B1063)</f>
        <v>David Smith</v>
      </c>
    </row>
    <row r="1064" spans="1:7" x14ac:dyDescent="0.45">
      <c r="A1064" s="146" t="s">
        <v>466</v>
      </c>
      <c r="B1064" s="146" t="s">
        <v>1244</v>
      </c>
      <c r="C1064" s="146" t="s">
        <v>266</v>
      </c>
      <c r="D1064" s="147">
        <v>21431</v>
      </c>
      <c r="E1064" s="148" t="s">
        <v>9</v>
      </c>
      <c r="F1064" s="63" t="str">
        <f>IF(E1064="","",_xlfn.CONCAT(E1064,_xlfn.XLOOKUP(D1064,$J$9:$J$23,$I$9:$I$23,"ERROR",1,-1)))</f>
        <v>MV60</v>
      </c>
      <c r="G1064" s="17" t="str">
        <f>_xlfn.CONCAT(A1064," ",B1064)</f>
        <v>Gavin Smith</v>
      </c>
    </row>
    <row r="1065" spans="1:7" x14ac:dyDescent="0.45">
      <c r="A1065" s="146" t="s">
        <v>143</v>
      </c>
      <c r="B1065" s="146" t="s">
        <v>1247</v>
      </c>
      <c r="C1065" s="146" t="s">
        <v>266</v>
      </c>
      <c r="D1065" s="147">
        <v>29154</v>
      </c>
      <c r="E1065" s="148" t="s">
        <v>9</v>
      </c>
      <c r="F1065" s="63" t="str">
        <f>IF(E1065="","",_xlfn.CONCAT(E1065,_xlfn.XLOOKUP(D1065,$J$9:$J$23,$I$9:$I$23,"ERROR",1,-1)))</f>
        <v>MV40</v>
      </c>
      <c r="G1065" s="17" t="str">
        <f>_xlfn.CONCAT(A1065," ",B1065)</f>
        <v>Chris Snell</v>
      </c>
    </row>
    <row r="1066" spans="1:7" x14ac:dyDescent="0.45">
      <c r="A1066" s="146" t="s">
        <v>1248</v>
      </c>
      <c r="B1066" s="146" t="s">
        <v>1249</v>
      </c>
      <c r="C1066" s="146" t="s">
        <v>1250</v>
      </c>
      <c r="D1066" s="147">
        <v>26975</v>
      </c>
      <c r="E1066" s="148" t="s">
        <v>9</v>
      </c>
      <c r="F1066" s="63" t="str">
        <f>IF(E1066="","",_xlfn.CONCAT(E1066,_xlfn.XLOOKUP(D1066,$J$9:$J$23,$I$9:$I$23,"ERROR",1,-1)))</f>
        <v>MV50</v>
      </c>
      <c r="G1066" s="17" t="str">
        <f>_xlfn.CONCAT(A1066," ",B1066)</f>
        <v>Terry Sneller</v>
      </c>
    </row>
    <row r="1067" spans="1:7" x14ac:dyDescent="0.45">
      <c r="A1067" s="146" t="s">
        <v>171</v>
      </c>
      <c r="B1067" s="146" t="s">
        <v>1251</v>
      </c>
      <c r="C1067" s="146" t="s">
        <v>135</v>
      </c>
      <c r="D1067" s="147">
        <v>31580</v>
      </c>
      <c r="E1067" s="148" t="s">
        <v>9</v>
      </c>
      <c r="F1067" s="63" t="str">
        <f>IF(E1067="","",_xlfn.CONCAT(E1067,_xlfn.XLOOKUP(D1067,$J$9:$J$23,$I$9:$I$23,"ERROR",1,-1)))</f>
        <v>MSEN</v>
      </c>
      <c r="G1067" s="17" t="str">
        <f>_xlfn.CONCAT(A1067," ",B1067)</f>
        <v>Will Spain</v>
      </c>
    </row>
    <row r="1068" spans="1:7" x14ac:dyDescent="0.45">
      <c r="A1068" s="163" t="s">
        <v>61</v>
      </c>
      <c r="B1068" s="163" t="s">
        <v>1251</v>
      </c>
      <c r="C1068" s="163" t="s">
        <v>91</v>
      </c>
      <c r="D1068" s="150">
        <v>23720</v>
      </c>
      <c r="E1068" s="151" t="s">
        <v>9</v>
      </c>
      <c r="F1068" s="63" t="str">
        <f>IF(E1068="","",_xlfn.CONCAT(E1068,_xlfn.XLOOKUP(D1068,$J$9:$J$23,$I$9:$I$23,"ERROR",1,-1)))</f>
        <v>MV60</v>
      </c>
      <c r="G1068" s="17" t="str">
        <f>_xlfn.CONCAT(A1068," ",B1068)</f>
        <v>David Spain</v>
      </c>
    </row>
    <row r="1069" spans="1:7" x14ac:dyDescent="0.45">
      <c r="A1069" s="146" t="s">
        <v>1252</v>
      </c>
      <c r="B1069" s="146" t="s">
        <v>1253</v>
      </c>
      <c r="C1069" s="146" t="s">
        <v>24</v>
      </c>
      <c r="D1069" s="147">
        <v>26513</v>
      </c>
      <c r="E1069" s="148" t="s">
        <v>16</v>
      </c>
      <c r="F1069" s="63" t="str">
        <f>IF(E1069="","",_xlfn.CONCAT(E1069,_xlfn.XLOOKUP(D1069,$J$9:$J$23,$I$9:$I$23,"ERROR",1,-1)))</f>
        <v>FV50</v>
      </c>
      <c r="G1069" s="17" t="str">
        <f>_xlfn.CONCAT(A1069," ",B1069)</f>
        <v>Suzanne Spedding</v>
      </c>
    </row>
    <row r="1070" spans="1:7" x14ac:dyDescent="0.45">
      <c r="A1070" s="146" t="s">
        <v>143</v>
      </c>
      <c r="B1070" s="146" t="s">
        <v>1467</v>
      </c>
      <c r="C1070" s="146" t="s">
        <v>20</v>
      </c>
      <c r="D1070" s="150">
        <v>21425</v>
      </c>
      <c r="E1070" s="151" t="s">
        <v>9</v>
      </c>
      <c r="F1070" s="63" t="str">
        <f>IF(E1070="","",_xlfn.CONCAT(E1070,_xlfn.XLOOKUP(D1070,$J$9:$J$23,$I$9:$I$23,"ERROR",1,-1)))</f>
        <v>MV60</v>
      </c>
      <c r="G1070" s="17" t="str">
        <f>_xlfn.CONCAT(A1070," ",B1070)</f>
        <v>Chris Speight</v>
      </c>
    </row>
    <row r="1071" spans="1:7" x14ac:dyDescent="0.45">
      <c r="A1071" s="146" t="s">
        <v>560</v>
      </c>
      <c r="B1071" s="146" t="s">
        <v>1467</v>
      </c>
      <c r="C1071" s="146" t="s">
        <v>20</v>
      </c>
      <c r="D1071" s="150">
        <v>39589</v>
      </c>
      <c r="E1071" s="151" t="s">
        <v>9</v>
      </c>
      <c r="F1071" s="63" t="str">
        <f>IF(E1071="","",_xlfn.CONCAT(E1071,_xlfn.XLOOKUP(D1071,$J$9:$J$23,$I$9:$I$23,"ERROR",1,-1)))</f>
        <v>MU19</v>
      </c>
      <c r="G1071" s="17" t="str">
        <f>_xlfn.CONCAT(A1071," ",B1071)</f>
        <v>Alex Speight</v>
      </c>
    </row>
    <row r="1072" spans="1:7" x14ac:dyDescent="0.45">
      <c r="A1072" s="146" t="s">
        <v>1254</v>
      </c>
      <c r="B1072" s="146" t="s">
        <v>1255</v>
      </c>
      <c r="C1072" s="146" t="s">
        <v>91</v>
      </c>
      <c r="D1072" s="147">
        <v>28945</v>
      </c>
      <c r="E1072" s="148" t="s">
        <v>16</v>
      </c>
      <c r="F1072" s="63" t="str">
        <f>IF(E1072="","",_xlfn.CONCAT(E1072,_xlfn.XLOOKUP(D1072,$J$9:$J$23,$I$9:$I$23,"ERROR",1,-1)))</f>
        <v>FV40</v>
      </c>
      <c r="G1072" s="17" t="str">
        <f>_xlfn.CONCAT(A1072," ",B1072)</f>
        <v>Sian Spencer</v>
      </c>
    </row>
    <row r="1073" spans="1:7" x14ac:dyDescent="0.45">
      <c r="A1073" s="146" t="s">
        <v>709</v>
      </c>
      <c r="B1073" s="146" t="s">
        <v>1256</v>
      </c>
      <c r="C1073" s="146" t="s">
        <v>79</v>
      </c>
      <c r="D1073" s="147">
        <v>36917</v>
      </c>
      <c r="E1073" s="148" t="s">
        <v>9</v>
      </c>
      <c r="F1073" s="63" t="str">
        <f>IF(E1073="","",_xlfn.CONCAT(E1073,_xlfn.XLOOKUP(D1073,$J$9:$J$23,$I$9:$I$23,"ERROR",1,-1)))</f>
        <v>MSEN</v>
      </c>
      <c r="G1073" s="17" t="str">
        <f>_xlfn.CONCAT(A1073," ",B1073)</f>
        <v>Theo Spring</v>
      </c>
    </row>
    <row r="1074" spans="1:7" x14ac:dyDescent="0.45">
      <c r="A1074" s="146" t="s">
        <v>1000</v>
      </c>
      <c r="B1074" s="146" t="s">
        <v>1257</v>
      </c>
      <c r="C1074" s="146" t="s">
        <v>24</v>
      </c>
      <c r="D1074" s="147">
        <v>31265</v>
      </c>
      <c r="E1074" s="148" t="s">
        <v>16</v>
      </c>
      <c r="F1074" s="63" t="str">
        <f>IF(E1074="","",_xlfn.CONCAT(E1074,_xlfn.XLOOKUP(D1074,$J$9:$J$23,$I$9:$I$23,"ERROR",1,-1)))</f>
        <v>FSEN</v>
      </c>
      <c r="G1074" s="17" t="str">
        <f>_xlfn.CONCAT(A1074," ",B1074)</f>
        <v>Catherine Spurden</v>
      </c>
    </row>
    <row r="1075" spans="1:7" x14ac:dyDescent="0.45">
      <c r="A1075" s="146" t="s">
        <v>1258</v>
      </c>
      <c r="B1075" s="146" t="s">
        <v>1259</v>
      </c>
      <c r="C1075" s="146" t="s">
        <v>646</v>
      </c>
      <c r="D1075" s="150">
        <v>28363</v>
      </c>
      <c r="E1075" s="151" t="s">
        <v>9</v>
      </c>
      <c r="F1075" s="63" t="str">
        <f>IF(E1075="","",_xlfn.CONCAT(E1075,_xlfn.XLOOKUP(D1075,$J$9:$J$23,$I$9:$I$23,"ERROR",1,-1)))</f>
        <v>MV40</v>
      </c>
      <c r="G1075" s="17" t="str">
        <f>_xlfn.CONCAT(A1075," ",B1075)</f>
        <v>Anthony Squire</v>
      </c>
    </row>
    <row r="1076" spans="1:7" x14ac:dyDescent="0.45">
      <c r="A1076" s="149" t="s">
        <v>258</v>
      </c>
      <c r="B1076" s="149" t="s">
        <v>1260</v>
      </c>
      <c r="D1076" s="150">
        <v>42761</v>
      </c>
      <c r="E1076" s="151" t="s">
        <v>9</v>
      </c>
      <c r="F1076" s="63" t="str">
        <f>IF(E1076="","",_xlfn.CONCAT(E1076,_xlfn.XLOOKUP(D1076,$J$9:$J$23,$I$9:$I$23,"ERROR",1,-1)))</f>
        <v>MU9</v>
      </c>
      <c r="G1076" s="17" t="str">
        <f>_xlfn.CONCAT(A1076," ",B1076)</f>
        <v>Leo Stafford</v>
      </c>
    </row>
    <row r="1077" spans="1:7" x14ac:dyDescent="0.45">
      <c r="A1077" s="149" t="s">
        <v>1261</v>
      </c>
      <c r="B1077" s="149" t="s">
        <v>1262</v>
      </c>
      <c r="C1077" s="149" t="s">
        <v>230</v>
      </c>
      <c r="D1077" s="150">
        <v>30677</v>
      </c>
      <c r="E1077" s="151" t="s">
        <v>16</v>
      </c>
      <c r="F1077" s="63" t="str">
        <f>IF(E1077="","",_xlfn.CONCAT(E1077,_xlfn.XLOOKUP(D1077,$J$9:$J$23,$I$9:$I$23,"ERROR",1,-1)))</f>
        <v>FV40</v>
      </c>
      <c r="G1077" s="17" t="str">
        <f>_xlfn.CONCAT(A1077," ",B1077)</f>
        <v>Kyla Stainton</v>
      </c>
    </row>
    <row r="1078" spans="1:7" x14ac:dyDescent="0.45">
      <c r="A1078" s="149" t="s">
        <v>392</v>
      </c>
      <c r="B1078" s="149" t="s">
        <v>1263</v>
      </c>
      <c r="C1078" s="149" t="s">
        <v>28</v>
      </c>
      <c r="D1078" s="150">
        <v>32285</v>
      </c>
      <c r="E1078" s="151" t="s">
        <v>16</v>
      </c>
      <c r="F1078" s="63" t="str">
        <f>IF(E1078="","",_xlfn.CONCAT(E1078,_xlfn.XLOOKUP(D1078,$J$9:$J$23,$I$9:$I$23,"ERROR",1,-1)))</f>
        <v>FSEN</v>
      </c>
      <c r="G1078" s="17" t="str">
        <f>_xlfn.CONCAT(A1078," ",B1078)</f>
        <v>Emily Stapleton</v>
      </c>
    </row>
    <row r="1079" spans="1:7" x14ac:dyDescent="0.45">
      <c r="A1079" s="146" t="s">
        <v>35</v>
      </c>
      <c r="B1079" s="146" t="s">
        <v>1264</v>
      </c>
      <c r="C1079" s="146" t="s">
        <v>24</v>
      </c>
      <c r="D1079" s="147">
        <v>32840</v>
      </c>
      <c r="E1079" s="148" t="s">
        <v>9</v>
      </c>
      <c r="F1079" s="63" t="str">
        <f>IF(E1079="","",_xlfn.CONCAT(E1079,_xlfn.XLOOKUP(D1079,$J$9:$J$23,$I$9:$I$23,"ERROR",1,-1)))</f>
        <v>MSEN</v>
      </c>
      <c r="G1079" s="17" t="str">
        <f>_xlfn.CONCAT(A1079," ",B1079)</f>
        <v>Sam Stead</v>
      </c>
    </row>
    <row r="1080" spans="1:7" x14ac:dyDescent="0.45">
      <c r="A1080" s="149" t="s">
        <v>1265</v>
      </c>
      <c r="B1080" s="149" t="s">
        <v>1264</v>
      </c>
      <c r="C1080" s="149" t="s">
        <v>28</v>
      </c>
      <c r="D1080" s="150">
        <v>31577</v>
      </c>
      <c r="E1080" s="151" t="s">
        <v>16</v>
      </c>
      <c r="F1080" s="63" t="str">
        <f>IF(E1080="","",_xlfn.CONCAT(E1080,_xlfn.XLOOKUP(D1080,$J$9:$J$23,$I$9:$I$23,"ERROR",1,-1)))</f>
        <v>FSEN</v>
      </c>
      <c r="G1080" s="17" t="str">
        <f>_xlfn.CONCAT(A1080," ",B1080)</f>
        <v>Marie Stead</v>
      </c>
    </row>
    <row r="1081" spans="1:7" x14ac:dyDescent="0.45">
      <c r="A1081" s="146" t="s">
        <v>180</v>
      </c>
      <c r="B1081" s="146" t="s">
        <v>1266</v>
      </c>
      <c r="C1081" s="146" t="s">
        <v>28</v>
      </c>
      <c r="D1081" s="147">
        <v>35277</v>
      </c>
      <c r="E1081" s="148" t="s">
        <v>9</v>
      </c>
      <c r="F1081" s="63" t="str">
        <f>IF(E1081="","",_xlfn.CONCAT(E1081,_xlfn.XLOOKUP(D1081,$J$9:$J$23,$I$9:$I$23,"ERROR",1,-1)))</f>
        <v>MSEN</v>
      </c>
      <c r="G1081" s="17" t="str">
        <f>_xlfn.CONCAT(A1081," ",B1081)</f>
        <v>Josh Steel</v>
      </c>
    </row>
    <row r="1082" spans="1:7" x14ac:dyDescent="0.45">
      <c r="A1082" s="152" t="s">
        <v>109</v>
      </c>
      <c r="B1082" s="152" t="s">
        <v>1266</v>
      </c>
      <c r="C1082" s="152" t="s">
        <v>79</v>
      </c>
      <c r="D1082" s="153">
        <v>34419</v>
      </c>
      <c r="E1082" s="154" t="s">
        <v>9</v>
      </c>
      <c r="F1082" s="63" t="str">
        <f>IF(E1082="","",_xlfn.CONCAT(E1082,_xlfn.XLOOKUP(D1082,$J$9:$J$23,$I$9:$I$23,"ERROR",1,-1)))</f>
        <v>MSEN</v>
      </c>
      <c r="G1082" s="17" t="str">
        <f>_xlfn.CONCAT(A1082," ",B1082)</f>
        <v>Matthew Steel</v>
      </c>
    </row>
    <row r="1083" spans="1:7" x14ac:dyDescent="0.45">
      <c r="A1083" s="146" t="s">
        <v>277</v>
      </c>
      <c r="B1083" s="146" t="s">
        <v>1018</v>
      </c>
      <c r="C1083" s="146" t="s">
        <v>24</v>
      </c>
      <c r="D1083" s="147">
        <v>38279</v>
      </c>
      <c r="E1083" s="148" t="s">
        <v>16</v>
      </c>
      <c r="F1083" s="63" t="str">
        <f>IF(E1083="","",_xlfn.CONCAT(E1083,_xlfn.XLOOKUP(D1083,$J$9:$J$23,$I$9:$I$23,"ERROR",1,-1)))</f>
        <v>FU23</v>
      </c>
      <c r="G1083" s="17" t="str">
        <f>_xlfn.CONCAT(A1083," ",B1083)</f>
        <v>Molly Steels</v>
      </c>
    </row>
    <row r="1084" spans="1:7" x14ac:dyDescent="0.45">
      <c r="A1084" s="152" t="s">
        <v>116</v>
      </c>
      <c r="B1084" s="152" t="s">
        <v>1018</v>
      </c>
      <c r="C1084" s="152" t="s">
        <v>24</v>
      </c>
      <c r="D1084" s="147">
        <v>27253</v>
      </c>
      <c r="E1084" s="148" t="s">
        <v>9</v>
      </c>
      <c r="F1084" s="63" t="str">
        <f>IF(E1084="","",_xlfn.CONCAT(E1084,_xlfn.XLOOKUP(D1084,$J$9:$J$23,$I$9:$I$23,"ERROR",1,-1)))</f>
        <v>MV50</v>
      </c>
      <c r="G1084" s="17" t="str">
        <f>_xlfn.CONCAT(A1084," ",B1084)</f>
        <v>Daniel Steels</v>
      </c>
    </row>
    <row r="1085" spans="1:7" x14ac:dyDescent="0.45">
      <c r="A1085" s="146" t="s">
        <v>208</v>
      </c>
      <c r="B1085" s="146" t="s">
        <v>1018</v>
      </c>
      <c r="C1085" s="146" t="s">
        <v>24</v>
      </c>
      <c r="D1085" s="147">
        <v>27253</v>
      </c>
      <c r="E1085" s="148" t="s">
        <v>9</v>
      </c>
      <c r="F1085" s="63" t="str">
        <f>IF(E1085="","",_xlfn.CONCAT(E1085,_xlfn.XLOOKUP(D1085,$J$9:$J$23,$I$9:$I$23,"ERROR",1,-1)))</f>
        <v>MV50</v>
      </c>
      <c r="G1085" s="17" t="str">
        <f>_xlfn.CONCAT(A1085," ",B1085)</f>
        <v>Dan Steels</v>
      </c>
    </row>
    <row r="1086" spans="1:7" x14ac:dyDescent="0.45">
      <c r="A1086" s="146" t="s">
        <v>344</v>
      </c>
      <c r="B1086" s="146" t="s">
        <v>1018</v>
      </c>
      <c r="C1086" s="146" t="s">
        <v>24</v>
      </c>
      <c r="D1086" s="147">
        <v>27148</v>
      </c>
      <c r="E1086" s="148" t="s">
        <v>16</v>
      </c>
      <c r="F1086" s="63" t="str">
        <f>IF(E1086="","",_xlfn.CONCAT(E1086,_xlfn.XLOOKUP(D1086,$J$9:$J$23,$I$9:$I$23,"ERROR",1,-1)))</f>
        <v>FV50</v>
      </c>
      <c r="G1086" s="17" t="str">
        <f>_xlfn.CONCAT(A1086," ",B1086)</f>
        <v>Nicky Steels</v>
      </c>
    </row>
    <row r="1087" spans="1:7" x14ac:dyDescent="0.45">
      <c r="A1087" s="149" t="s">
        <v>1267</v>
      </c>
      <c r="B1087" s="149" t="s">
        <v>1018</v>
      </c>
      <c r="C1087" s="149" t="s">
        <v>91</v>
      </c>
      <c r="D1087" s="150">
        <v>27883</v>
      </c>
      <c r="E1087" s="151" t="s">
        <v>9</v>
      </c>
      <c r="F1087" s="63" t="str">
        <f>IF(E1087="","",_xlfn.CONCAT(E1087,_xlfn.XLOOKUP(D1087,$J$9:$J$23,$I$9:$I$23,"ERROR",1,-1)))</f>
        <v>MV40</v>
      </c>
      <c r="G1087" s="17" t="str">
        <f>_xlfn.CONCAT(A1087," ",B1087)</f>
        <v>Robin Steels</v>
      </c>
    </row>
    <row r="1088" spans="1:7" x14ac:dyDescent="0.45">
      <c r="A1088" s="146" t="s">
        <v>13</v>
      </c>
      <c r="B1088" s="146" t="s">
        <v>1268</v>
      </c>
      <c r="C1088" s="146" t="s">
        <v>28</v>
      </c>
      <c r="D1088" s="147">
        <v>36494</v>
      </c>
      <c r="E1088" s="148" t="s">
        <v>16</v>
      </c>
      <c r="F1088" s="63" t="str">
        <f>IF(E1088="","",_xlfn.CONCAT(E1088,_xlfn.XLOOKUP(D1088,$J$9:$J$23,$I$9:$I$23,"ERROR",1,-1)))</f>
        <v>FSEN</v>
      </c>
      <c r="G1088" s="17" t="str">
        <f>_xlfn.CONCAT(A1088," ",B1088)</f>
        <v>Elizabeth Stephenson</v>
      </c>
    </row>
    <row r="1089" spans="1:7" x14ac:dyDescent="0.45">
      <c r="A1089" s="146" t="s">
        <v>206</v>
      </c>
      <c r="B1089" s="146" t="s">
        <v>1269</v>
      </c>
      <c r="C1089" s="146" t="s">
        <v>139</v>
      </c>
      <c r="D1089" s="147">
        <v>38983</v>
      </c>
      <c r="E1089" s="148" t="s">
        <v>16</v>
      </c>
      <c r="F1089" s="63" t="str">
        <f>IF(E1089="","",_xlfn.CONCAT(E1089,_xlfn.XLOOKUP(D1089,$J$9:$J$23,$I$9:$I$23,"ERROR",1,-1)))</f>
        <v>FU23</v>
      </c>
      <c r="G1089" s="17" t="str">
        <f>_xlfn.CONCAT(A1089," ",B1089)</f>
        <v>Sophie Sterne</v>
      </c>
    </row>
    <row r="1090" spans="1:7" x14ac:dyDescent="0.45">
      <c r="A1090" s="146" t="s">
        <v>926</v>
      </c>
      <c r="B1090" s="146" t="s">
        <v>681</v>
      </c>
      <c r="C1090" s="146" t="s">
        <v>507</v>
      </c>
      <c r="D1090" s="147">
        <v>29965</v>
      </c>
      <c r="E1090" s="148" t="s">
        <v>9</v>
      </c>
      <c r="F1090" s="63" t="str">
        <f>IF(E1090="","",_xlfn.CONCAT(E1090,_xlfn.XLOOKUP(D1090,$J$9:$J$23,$I$9:$I$23,"ERROR",1,-1)))</f>
        <v>MV40</v>
      </c>
      <c r="G1090" s="17" t="str">
        <f>_xlfn.CONCAT(A1090," ",B1090)</f>
        <v>Kevin Steven</v>
      </c>
    </row>
    <row r="1091" spans="1:7" x14ac:dyDescent="0.45">
      <c r="A1091" s="146" t="s">
        <v>1270</v>
      </c>
      <c r="B1091" s="146" t="s">
        <v>1271</v>
      </c>
      <c r="C1091" s="146" t="s">
        <v>12</v>
      </c>
      <c r="D1091" s="147">
        <v>36145</v>
      </c>
      <c r="E1091" s="148" t="s">
        <v>16</v>
      </c>
      <c r="F1091" s="63" t="str">
        <f>IF(E1091="","",_xlfn.CONCAT(E1091,_xlfn.XLOOKUP(D1091,$J$9:$J$23,$I$9:$I$23,"ERROR",1,-1)))</f>
        <v>FSEN</v>
      </c>
      <c r="G1091" s="17" t="str">
        <f>_xlfn.CONCAT(A1091," ",B1091)</f>
        <v>Georgia Stevens</v>
      </c>
    </row>
    <row r="1092" spans="1:7" x14ac:dyDescent="0.45">
      <c r="A1092" s="149" t="s">
        <v>301</v>
      </c>
      <c r="B1092" s="149" t="s">
        <v>1271</v>
      </c>
      <c r="C1092" s="149" t="s">
        <v>12</v>
      </c>
      <c r="D1092" s="150">
        <v>27251</v>
      </c>
      <c r="E1092" s="151" t="s">
        <v>9</v>
      </c>
      <c r="F1092" s="63" t="str">
        <f>IF(E1092="","",_xlfn.CONCAT(E1092,_xlfn.XLOOKUP(D1092,$J$9:$J$23,$I$9:$I$23,"ERROR",1,-1)))</f>
        <v>MV50</v>
      </c>
      <c r="G1092" s="17" t="str">
        <f>_xlfn.CONCAT(A1092," ",B1092)</f>
        <v>Richard Stevens</v>
      </c>
    </row>
    <row r="1093" spans="1:7" x14ac:dyDescent="0.45">
      <c r="A1093" s="146" t="s">
        <v>1272</v>
      </c>
      <c r="B1093" s="146" t="s">
        <v>641</v>
      </c>
      <c r="C1093" s="146" t="s">
        <v>37</v>
      </c>
      <c r="D1093" s="147">
        <v>31740</v>
      </c>
      <c r="E1093" s="148" t="s">
        <v>9</v>
      </c>
      <c r="F1093" s="63" t="str">
        <f>IF(E1093="","",_xlfn.CONCAT(E1093,_xlfn.XLOOKUP(D1093,$J$9:$J$23,$I$9:$I$23,"ERROR",1,-1)))</f>
        <v>MSEN</v>
      </c>
      <c r="G1093" s="17" t="str">
        <f>_xlfn.CONCAT(A1093," ",B1093)</f>
        <v>Gregor Stewart</v>
      </c>
    </row>
    <row r="1094" spans="1:7" x14ac:dyDescent="0.45">
      <c r="A1094" s="146" t="s">
        <v>10</v>
      </c>
      <c r="B1094" s="146" t="s">
        <v>1273</v>
      </c>
      <c r="C1094" s="146" t="s">
        <v>28</v>
      </c>
      <c r="D1094" s="147">
        <v>25673</v>
      </c>
      <c r="E1094" s="148" t="s">
        <v>9</v>
      </c>
      <c r="F1094" s="63" t="str">
        <f>IF(E1094="","",_xlfn.CONCAT(E1094,_xlfn.XLOOKUP(D1094,$J$9:$J$23,$I$9:$I$23,"ERROR",1,-1)))</f>
        <v>MV50</v>
      </c>
      <c r="G1094" s="17" t="str">
        <f>_xlfn.CONCAT(A1094," ",B1094)</f>
        <v>Ben Still</v>
      </c>
    </row>
    <row r="1095" spans="1:7" x14ac:dyDescent="0.45">
      <c r="A1095" s="146" t="s">
        <v>231</v>
      </c>
      <c r="B1095" s="146" t="s">
        <v>1274</v>
      </c>
      <c r="C1095" s="146" t="s">
        <v>28</v>
      </c>
      <c r="D1095" s="147">
        <v>34065</v>
      </c>
      <c r="E1095" s="148" t="s">
        <v>9</v>
      </c>
      <c r="F1095" s="63" t="str">
        <f>IF(E1095="","",_xlfn.CONCAT(E1095,_xlfn.XLOOKUP(D1095,$J$9:$J$23,$I$9:$I$23,"ERROR",1,-1)))</f>
        <v>MSEN</v>
      </c>
      <c r="G1095" s="17" t="str">
        <f>_xlfn.CONCAT(A1095," ",B1095)</f>
        <v>Mark Stitch</v>
      </c>
    </row>
    <row r="1096" spans="1:7" x14ac:dyDescent="0.45">
      <c r="A1096" s="149" t="s">
        <v>190</v>
      </c>
      <c r="B1096" s="149" t="s">
        <v>1275</v>
      </c>
      <c r="C1096" s="149" t="s">
        <v>8</v>
      </c>
      <c r="D1096" s="150">
        <v>31347</v>
      </c>
      <c r="E1096" s="151" t="s">
        <v>16</v>
      </c>
      <c r="F1096" s="63" t="str">
        <f>IF(E1096="","",_xlfn.CONCAT(E1096,_xlfn.XLOOKUP(D1096,$J$9:$J$23,$I$9:$I$23,"ERROR",1,-1)))</f>
        <v>FSEN</v>
      </c>
      <c r="G1096" s="17" t="str">
        <f>_xlfn.CONCAT(A1096," ",B1096)</f>
        <v>Lucy Stobbart</v>
      </c>
    </row>
    <row r="1097" spans="1:7" x14ac:dyDescent="0.45">
      <c r="A1097" s="149" t="s">
        <v>1276</v>
      </c>
      <c r="B1097" s="149" t="s">
        <v>1277</v>
      </c>
      <c r="C1097" s="149" t="s">
        <v>28</v>
      </c>
      <c r="D1097" s="150">
        <v>37420</v>
      </c>
      <c r="E1097" s="151" t="s">
        <v>9</v>
      </c>
      <c r="F1097" s="63" t="str">
        <f>IF(E1097="","",_xlfn.CONCAT(E1097,_xlfn.XLOOKUP(D1097,$J$9:$J$23,$I$9:$I$23,"ERROR",1,-1)))</f>
        <v>MSEN</v>
      </c>
      <c r="G1097" s="17" t="str">
        <f>_xlfn.CONCAT(A1097," ",B1097)</f>
        <v>Conall Stobbs</v>
      </c>
    </row>
    <row r="1098" spans="1:7" x14ac:dyDescent="0.45">
      <c r="A1098" s="146" t="s">
        <v>332</v>
      </c>
      <c r="B1098" s="146" t="s">
        <v>1278</v>
      </c>
      <c r="C1098" s="146" t="s">
        <v>8</v>
      </c>
      <c r="D1098" s="150">
        <v>30228</v>
      </c>
      <c r="E1098" s="151" t="s">
        <v>9</v>
      </c>
      <c r="F1098" s="63" t="str">
        <f>IF(E1098="","",_xlfn.CONCAT(E1098,_xlfn.XLOOKUP(D1098,$J$9:$J$23,$I$9:$I$23,"ERROR",1,-1)))</f>
        <v>MV40</v>
      </c>
      <c r="G1098" s="17" t="str">
        <f>_xlfn.CONCAT(A1098," ",B1098)</f>
        <v>Ryan Stoddart</v>
      </c>
    </row>
    <row r="1099" spans="1:7" x14ac:dyDescent="0.45">
      <c r="A1099" s="146" t="s">
        <v>1279</v>
      </c>
      <c r="B1099" s="146" t="s">
        <v>1280</v>
      </c>
      <c r="C1099" s="146" t="s">
        <v>28</v>
      </c>
      <c r="D1099" s="147">
        <v>29165</v>
      </c>
      <c r="E1099" s="148" t="s">
        <v>9</v>
      </c>
      <c r="F1099" s="63" t="str">
        <f>IF(E1099="","",_xlfn.CONCAT(E1099,_xlfn.XLOOKUP(D1099,$J$9:$J$23,$I$9:$I$23,"ERROR",1,-1)))</f>
        <v>MV40</v>
      </c>
      <c r="G1099" s="17" t="str">
        <f>_xlfn.CONCAT(A1099," ",B1099)</f>
        <v>Bastian Stoeppler</v>
      </c>
    </row>
    <row r="1100" spans="1:7" x14ac:dyDescent="0.45">
      <c r="A1100" s="146" t="s">
        <v>1281</v>
      </c>
      <c r="B1100" s="146" t="s">
        <v>1282</v>
      </c>
      <c r="C1100" s="146" t="s">
        <v>28</v>
      </c>
      <c r="D1100" s="147">
        <v>34423</v>
      </c>
      <c r="E1100" s="148" t="s">
        <v>16</v>
      </c>
      <c r="F1100" s="63" t="str">
        <f>IF(E1100="","",_xlfn.CONCAT(E1100,_xlfn.XLOOKUP(D1100,$J$9:$J$23,$I$9:$I$23,"ERROR",1,-1)))</f>
        <v>FSEN</v>
      </c>
      <c r="G1100" s="17" t="str">
        <f>_xlfn.CONCAT(A1100," ",B1100)</f>
        <v>Imogen Stokes</v>
      </c>
    </row>
    <row r="1101" spans="1:7" x14ac:dyDescent="0.45">
      <c r="A1101" s="149" t="s">
        <v>1283</v>
      </c>
      <c r="B1101" s="149" t="s">
        <v>1284</v>
      </c>
      <c r="C1101" s="149" t="s">
        <v>24</v>
      </c>
      <c r="D1101" s="150">
        <v>22321</v>
      </c>
      <c r="E1101" s="151" t="s">
        <v>16</v>
      </c>
      <c r="F1101" s="63" t="str">
        <f>IF(E1101="","",_xlfn.CONCAT(E1101,_xlfn.XLOOKUP(D1101,$J$9:$J$23,$I$9:$I$23,"ERROR",1,-1)))</f>
        <v>FV60</v>
      </c>
      <c r="G1101" s="17" t="str">
        <f>_xlfn.CONCAT(A1101," ",B1101)</f>
        <v>Sharon Stones</v>
      </c>
    </row>
    <row r="1102" spans="1:7" x14ac:dyDescent="0.45">
      <c r="A1102" s="149" t="s">
        <v>440</v>
      </c>
      <c r="B1102" s="149" t="s">
        <v>1285</v>
      </c>
      <c r="C1102" s="149" t="s">
        <v>318</v>
      </c>
      <c r="D1102" s="150">
        <v>29535</v>
      </c>
      <c r="E1102" s="151" t="s">
        <v>9</v>
      </c>
      <c r="F1102" s="63" t="str">
        <f>IF(E1102="","",_xlfn.CONCAT(E1102,_xlfn.XLOOKUP(D1102,$J$9:$J$23,$I$9:$I$23,"ERROR",1,-1)))</f>
        <v>MV40</v>
      </c>
      <c r="G1102" s="17" t="str">
        <f>_xlfn.CONCAT(A1102," ",B1102)</f>
        <v>Craig Storozuk</v>
      </c>
    </row>
    <row r="1103" spans="1:7" x14ac:dyDescent="0.45">
      <c r="A1103" s="146" t="s">
        <v>362</v>
      </c>
      <c r="B1103" s="146" t="s">
        <v>1286</v>
      </c>
      <c r="C1103" s="146" t="s">
        <v>28</v>
      </c>
      <c r="D1103" s="147">
        <v>25551</v>
      </c>
      <c r="E1103" s="148" t="s">
        <v>16</v>
      </c>
      <c r="F1103" s="63" t="str">
        <f>IF(E1103="","",_xlfn.CONCAT(E1103,_xlfn.XLOOKUP(D1103,$J$9:$J$23,$I$9:$I$23,"ERROR",1,-1)))</f>
        <v>FV50</v>
      </c>
      <c r="G1103" s="17" t="str">
        <f>_xlfn.CONCAT(A1103," ",B1103)</f>
        <v>Julie Story</v>
      </c>
    </row>
    <row r="1104" spans="1:7" x14ac:dyDescent="0.45">
      <c r="A1104" s="146" t="s">
        <v>86</v>
      </c>
      <c r="B1104" s="146" t="s">
        <v>1286</v>
      </c>
      <c r="C1104" s="146" t="s">
        <v>1287</v>
      </c>
      <c r="D1104" s="147">
        <v>20613</v>
      </c>
      <c r="E1104" s="148" t="s">
        <v>9</v>
      </c>
      <c r="F1104" s="63" t="str">
        <f>IF(E1104="","",_xlfn.CONCAT(E1104,_xlfn.XLOOKUP(D1104,$J$9:$J$23,$I$9:$I$23,"ERROR",1,-1)))</f>
        <v>MV60</v>
      </c>
      <c r="G1104" s="17" t="str">
        <f>_xlfn.CONCAT(A1104," ",B1104)</f>
        <v>Steve Story</v>
      </c>
    </row>
    <row r="1105" spans="1:7" x14ac:dyDescent="0.45">
      <c r="A1105" s="152" t="s">
        <v>392</v>
      </c>
      <c r="B1105" s="152" t="s">
        <v>1288</v>
      </c>
      <c r="C1105" s="152" t="s">
        <v>28</v>
      </c>
      <c r="D1105" s="147">
        <v>35383</v>
      </c>
      <c r="E1105" s="148" t="s">
        <v>16</v>
      </c>
      <c r="F1105" s="63" t="str">
        <f>IF(E1105="","",_xlfn.CONCAT(E1105,_xlfn.XLOOKUP(D1105,$J$9:$J$23,$I$9:$I$23,"ERROR",1,-1)))</f>
        <v>FSEN</v>
      </c>
      <c r="G1105" s="17" t="str">
        <f>_xlfn.CONCAT(A1105," ",B1105)</f>
        <v>Emily Strathdee</v>
      </c>
    </row>
    <row r="1106" spans="1:7" x14ac:dyDescent="0.45">
      <c r="A1106" s="146" t="s">
        <v>859</v>
      </c>
      <c r="B1106" s="146" t="s">
        <v>1289</v>
      </c>
      <c r="C1106" s="146" t="s">
        <v>534</v>
      </c>
      <c r="D1106" s="147">
        <v>30909</v>
      </c>
      <c r="E1106" s="148" t="s">
        <v>9</v>
      </c>
      <c r="F1106" s="63" t="str">
        <f>IF(E1106="","",_xlfn.CONCAT(E1106,_xlfn.XLOOKUP(D1106,$J$9:$J$23,$I$9:$I$23,"ERROR",1,-1)))</f>
        <v>MV40</v>
      </c>
      <c r="G1106" s="17" t="str">
        <f>_xlfn.CONCAT(A1106," ",B1106)</f>
        <v>Joe Stringer</v>
      </c>
    </row>
    <row r="1107" spans="1:7" x14ac:dyDescent="0.45">
      <c r="A1107" s="146" t="s">
        <v>116</v>
      </c>
      <c r="B1107" s="146" t="s">
        <v>1290</v>
      </c>
      <c r="C1107" s="146" t="s">
        <v>28</v>
      </c>
      <c r="D1107" s="147">
        <v>34935</v>
      </c>
      <c r="E1107" s="148" t="s">
        <v>9</v>
      </c>
      <c r="F1107" s="63" t="str">
        <f>IF(E1107="","",_xlfn.CONCAT(E1107,_xlfn.XLOOKUP(D1107,$J$9:$J$23,$I$9:$I$23,"ERROR",1,-1)))</f>
        <v>MSEN</v>
      </c>
      <c r="G1107" s="17" t="str">
        <f>_xlfn.CONCAT(A1107," ",B1107)</f>
        <v>Daniel Stubbs</v>
      </c>
    </row>
    <row r="1108" spans="1:7" x14ac:dyDescent="0.45">
      <c r="A1108" s="146" t="s">
        <v>830</v>
      </c>
      <c r="B1108" s="146" t="s">
        <v>1291</v>
      </c>
      <c r="C1108" s="146" t="s">
        <v>965</v>
      </c>
      <c r="D1108" s="147">
        <v>33992</v>
      </c>
      <c r="E1108" s="148" t="s">
        <v>9</v>
      </c>
      <c r="F1108" s="63" t="str">
        <f>IF(E1108="","",_xlfn.CONCAT(E1108,_xlfn.XLOOKUP(D1108,$J$9:$J$23,$I$9:$I$23,"ERROR",1,-1)))</f>
        <v>MSEN</v>
      </c>
      <c r="G1108" s="17" t="str">
        <f>_xlfn.CONCAT(A1108," ",B1108)</f>
        <v>Lewis Sudduby</v>
      </c>
    </row>
    <row r="1109" spans="1:7" x14ac:dyDescent="0.45">
      <c r="A1109" s="146" t="s">
        <v>383</v>
      </c>
      <c r="B1109" s="146" t="s">
        <v>1292</v>
      </c>
      <c r="C1109" s="146" t="s">
        <v>24</v>
      </c>
      <c r="D1109" s="147">
        <v>28467</v>
      </c>
      <c r="E1109" s="148" t="s">
        <v>9</v>
      </c>
      <c r="F1109" s="63" t="str">
        <f>IF(E1109="","",_xlfn.CONCAT(E1109,_xlfn.XLOOKUP(D1109,$J$9:$J$23,$I$9:$I$23,"ERROR",1,-1)))</f>
        <v>MV40</v>
      </c>
      <c r="G1109" s="17" t="str">
        <f>_xlfn.CONCAT(A1109," ",B1109)</f>
        <v>Graham Sumbler</v>
      </c>
    </row>
    <row r="1110" spans="1:7" x14ac:dyDescent="0.45">
      <c r="A1110" s="146" t="s">
        <v>1456</v>
      </c>
      <c r="B1110" s="146" t="s">
        <v>1457</v>
      </c>
      <c r="C1110" s="146" t="s">
        <v>12</v>
      </c>
      <c r="D1110" s="150">
        <v>40042</v>
      </c>
      <c r="E1110" s="151" t="s">
        <v>9</v>
      </c>
      <c r="F1110" s="63" t="str">
        <f>IF(E1110="","",_xlfn.CONCAT(E1110,_xlfn.XLOOKUP(D1110,$J$9:$J$23,$I$9:$I$23,"ERROR",1,-1)))</f>
        <v>MU17</v>
      </c>
      <c r="G1110" s="17" t="str">
        <f>_xlfn.CONCAT(A1110," ",B1110)</f>
        <v>Zeke Summer</v>
      </c>
    </row>
    <row r="1111" spans="1:7" x14ac:dyDescent="0.45">
      <c r="A1111" s="146" t="s">
        <v>196</v>
      </c>
      <c r="B1111" s="146" t="s">
        <v>1293</v>
      </c>
      <c r="C1111" s="146" t="s">
        <v>28</v>
      </c>
      <c r="D1111" s="147">
        <v>29466</v>
      </c>
      <c r="E1111" s="148" t="s">
        <v>9</v>
      </c>
      <c r="F1111" s="63" t="str">
        <f>IF(E1111="","",_xlfn.CONCAT(E1111,_xlfn.XLOOKUP(D1111,$J$9:$J$23,$I$9:$I$23,"ERROR",1,-1)))</f>
        <v>MV40</v>
      </c>
      <c r="G1111" s="17" t="str">
        <f>_xlfn.CONCAT(A1111," ",B1111)</f>
        <v>Tom Sutton</v>
      </c>
    </row>
    <row r="1112" spans="1:7" x14ac:dyDescent="0.45">
      <c r="A1112" s="146" t="s">
        <v>143</v>
      </c>
      <c r="B1112" s="146" t="s">
        <v>1294</v>
      </c>
      <c r="C1112" s="146" t="s">
        <v>24</v>
      </c>
      <c r="D1112" s="147">
        <v>28471</v>
      </c>
      <c r="E1112" s="148" t="s">
        <v>9</v>
      </c>
      <c r="F1112" s="63" t="str">
        <f>IF(E1112="","",_xlfn.CONCAT(E1112,_xlfn.XLOOKUP(D1112,$J$9:$J$23,$I$9:$I$23,"ERROR",1,-1)))</f>
        <v>MV40</v>
      </c>
      <c r="G1112" s="17" t="str">
        <f>_xlfn.CONCAT(A1112," ",B1112)</f>
        <v>Chris Swanepoel</v>
      </c>
    </row>
    <row r="1113" spans="1:7" x14ac:dyDescent="0.45">
      <c r="A1113" s="146" t="s">
        <v>842</v>
      </c>
      <c r="B1113" s="146" t="s">
        <v>1295</v>
      </c>
      <c r="C1113" s="159" t="s">
        <v>48</v>
      </c>
      <c r="D1113" s="150">
        <v>43685</v>
      </c>
      <c r="E1113" s="151" t="s">
        <v>16</v>
      </c>
      <c r="F1113" s="63" t="str">
        <f>IF(E1113="","",_xlfn.CONCAT(E1113,_xlfn.XLOOKUP(D1113,$J$9:$J$23,$I$9:$I$23,"ERROR",1,-1)))</f>
        <v>FU7</v>
      </c>
      <c r="G1113" s="17" t="str">
        <f>_xlfn.CONCAT(A1113," ",B1113)</f>
        <v>Poppy Swift</v>
      </c>
    </row>
    <row r="1114" spans="1:7" x14ac:dyDescent="0.45">
      <c r="A1114" s="149" t="s">
        <v>1296</v>
      </c>
      <c r="B1114" s="149" t="s">
        <v>1295</v>
      </c>
      <c r="D1114" s="150">
        <v>42731</v>
      </c>
      <c r="E1114" s="151" t="s">
        <v>9</v>
      </c>
      <c r="F1114" s="63" t="str">
        <f>IF(E1114="","",_xlfn.CONCAT(E1114,_xlfn.XLOOKUP(D1114,$J$9:$J$23,$I$9:$I$23,"ERROR",1,-1)))</f>
        <v>MU11</v>
      </c>
      <c r="G1114" s="17" t="str">
        <f>_xlfn.CONCAT(A1114," ",B1114)</f>
        <v>Finlay Swift</v>
      </c>
    </row>
    <row r="1115" spans="1:7" x14ac:dyDescent="0.45">
      <c r="A1115" s="149" t="s">
        <v>1297</v>
      </c>
      <c r="B1115" s="149" t="s">
        <v>1295</v>
      </c>
      <c r="C1115" s="149" t="s">
        <v>217</v>
      </c>
      <c r="D1115" s="150">
        <v>31972</v>
      </c>
      <c r="E1115" s="151" t="s">
        <v>16</v>
      </c>
      <c r="F1115" s="63" t="str">
        <f>IF(E1115="","",_xlfn.CONCAT(E1115,_xlfn.XLOOKUP(D1115,$J$9:$J$23,$I$9:$I$23,"ERROR",1,-1)))</f>
        <v>FSEN</v>
      </c>
      <c r="G1115" s="17" t="str">
        <f>_xlfn.CONCAT(A1115," ",B1115)</f>
        <v>Natalie Swift</v>
      </c>
    </row>
    <row r="1116" spans="1:7" x14ac:dyDescent="0.45">
      <c r="A1116" s="146" t="s">
        <v>992</v>
      </c>
      <c r="B1116" s="146" t="s">
        <v>1298</v>
      </c>
      <c r="C1116" s="146" t="s">
        <v>43</v>
      </c>
      <c r="D1116" s="147">
        <v>20528</v>
      </c>
      <c r="E1116" s="148" t="s">
        <v>9</v>
      </c>
      <c r="F1116" s="63" t="str">
        <f>IF(E1116="","",_xlfn.CONCAT(E1116,_xlfn.XLOOKUP(D1116,$J$9:$J$23,$I$9:$I$23,"ERROR",1,-1)))</f>
        <v>MV60</v>
      </c>
      <c r="G1116" s="17" t="str">
        <f>_xlfn.CONCAT(A1116," ",B1116)</f>
        <v>Trevor Symonds</v>
      </c>
    </row>
    <row r="1117" spans="1:7" x14ac:dyDescent="0.45">
      <c r="A1117" s="149" t="s">
        <v>1299</v>
      </c>
      <c r="B1117" s="149" t="s">
        <v>1300</v>
      </c>
      <c r="C1117" s="149" t="s">
        <v>735</v>
      </c>
      <c r="D1117" s="150">
        <v>24309</v>
      </c>
      <c r="E1117" s="151" t="s">
        <v>16</v>
      </c>
      <c r="F1117" s="63" t="str">
        <f>IF(E1117="","",_xlfn.CONCAT(E1117,_xlfn.XLOOKUP(D1117,$J$9:$J$23,$I$9:$I$23,"ERROR",1,-1)))</f>
        <v>FV50</v>
      </c>
      <c r="G1117" s="17" t="str">
        <f>_xlfn.CONCAT(A1117," ",B1117)</f>
        <v>Janice Talbot</v>
      </c>
    </row>
    <row r="1118" spans="1:7" x14ac:dyDescent="0.45">
      <c r="A1118" s="146" t="s">
        <v>441</v>
      </c>
      <c r="B1118" s="146" t="s">
        <v>1301</v>
      </c>
      <c r="C1118" s="146" t="s">
        <v>24</v>
      </c>
      <c r="D1118" s="147">
        <v>26219</v>
      </c>
      <c r="E1118" s="148" t="s">
        <v>9</v>
      </c>
      <c r="F1118" s="63" t="str">
        <f>IF(E1118="","",_xlfn.CONCAT(E1118,_xlfn.XLOOKUP(D1118,$J$9:$J$23,$I$9:$I$23,"ERROR",1,-1)))</f>
        <v>MV50</v>
      </c>
      <c r="G1118" s="17" t="str">
        <f>_xlfn.CONCAT(A1118," ",B1118)</f>
        <v>Robert Tansey</v>
      </c>
    </row>
    <row r="1119" spans="1:7" x14ac:dyDescent="0.45">
      <c r="A1119" s="152" t="s">
        <v>1302</v>
      </c>
      <c r="B1119" s="152" t="s">
        <v>1303</v>
      </c>
      <c r="C1119" s="152" t="s">
        <v>24</v>
      </c>
      <c r="D1119" s="147">
        <v>36062</v>
      </c>
      <c r="E1119" s="148" t="s">
        <v>9</v>
      </c>
      <c r="F1119" s="63" t="str">
        <f>IF(E1119="","",_xlfn.CONCAT(E1119,_xlfn.XLOOKUP(D1119,$J$9:$J$23,$I$9:$I$23,"ERROR",1,-1)))</f>
        <v>MSEN</v>
      </c>
      <c r="G1119" s="17" t="str">
        <f>_xlfn.CONCAT(A1119," ",B1119)</f>
        <v>Joshua Taylor</v>
      </c>
    </row>
    <row r="1120" spans="1:7" x14ac:dyDescent="0.45">
      <c r="A1120" s="146" t="s">
        <v>18</v>
      </c>
      <c r="B1120" s="146" t="s">
        <v>1303</v>
      </c>
      <c r="C1120" s="146" t="s">
        <v>24</v>
      </c>
      <c r="D1120" s="147">
        <v>36062</v>
      </c>
      <c r="E1120" s="148" t="s">
        <v>9</v>
      </c>
      <c r="F1120" s="63" t="str">
        <f>IF(E1120="","",_xlfn.CONCAT(E1120,_xlfn.XLOOKUP(D1120,$J$9:$J$23,$I$9:$I$23,"ERROR",1,-1)))</f>
        <v>MSEN</v>
      </c>
      <c r="G1120" s="17" t="str">
        <f>_xlfn.CONCAT(A1120," ",B1120)</f>
        <v>Jos Taylor</v>
      </c>
    </row>
    <row r="1121" spans="1:7" x14ac:dyDescent="0.45">
      <c r="A1121" s="146" t="s">
        <v>220</v>
      </c>
      <c r="B1121" s="146" t="s">
        <v>1303</v>
      </c>
      <c r="C1121" s="146" t="s">
        <v>357</v>
      </c>
      <c r="D1121" s="147">
        <v>35519</v>
      </c>
      <c r="E1121" s="148" t="s">
        <v>9</v>
      </c>
      <c r="F1121" s="63" t="str">
        <f>IF(E1121="","",_xlfn.CONCAT(E1121,_xlfn.XLOOKUP(D1121,$J$9:$J$23,$I$9:$I$23,"ERROR",1,-1)))</f>
        <v>MSEN</v>
      </c>
      <c r="G1121" s="17" t="str">
        <f>_xlfn.CONCAT(A1121," ",B1121)</f>
        <v>Luke Taylor</v>
      </c>
    </row>
    <row r="1122" spans="1:7" x14ac:dyDescent="0.45">
      <c r="A1122" s="146" t="s">
        <v>816</v>
      </c>
      <c r="B1122" s="146" t="s">
        <v>1303</v>
      </c>
      <c r="C1122" s="146" t="s">
        <v>1199</v>
      </c>
      <c r="D1122" s="150">
        <v>33216</v>
      </c>
      <c r="E1122" s="148" t="s">
        <v>9</v>
      </c>
      <c r="F1122" s="63" t="str">
        <f>IF(E1122="","",_xlfn.CONCAT(E1122,_xlfn.XLOOKUP(D1122,$J$9:$J$23,$I$9:$I$23,"ERROR",1,-1)))</f>
        <v>MSEN</v>
      </c>
      <c r="G1122" s="17" t="str">
        <f>_xlfn.CONCAT(A1122," ",B1122)</f>
        <v>Nick Taylor</v>
      </c>
    </row>
    <row r="1123" spans="1:7" x14ac:dyDescent="0.45">
      <c r="A1123" s="146" t="s">
        <v>336</v>
      </c>
      <c r="B1123" s="146" t="s">
        <v>1303</v>
      </c>
      <c r="C1123" s="146" t="s">
        <v>1304</v>
      </c>
      <c r="D1123" s="147">
        <v>33096</v>
      </c>
      <c r="E1123" s="148" t="s">
        <v>9</v>
      </c>
      <c r="F1123" s="63" t="str">
        <f>IF(E1123="","",_xlfn.CONCAT(E1123,_xlfn.XLOOKUP(D1123,$J$9:$J$23,$I$9:$I$23,"ERROR",1,-1)))</f>
        <v>MSEN</v>
      </c>
      <c r="G1123" s="17" t="str">
        <f>_xlfn.CONCAT(A1123," ",B1123)</f>
        <v>Adam Taylor</v>
      </c>
    </row>
    <row r="1124" spans="1:7" x14ac:dyDescent="0.45">
      <c r="A1124" s="146" t="s">
        <v>301</v>
      </c>
      <c r="B1124" s="146" t="s">
        <v>1303</v>
      </c>
      <c r="C1124" s="146" t="s">
        <v>1305</v>
      </c>
      <c r="D1124" s="147">
        <v>28537</v>
      </c>
      <c r="E1124" s="148" t="s">
        <v>9</v>
      </c>
      <c r="F1124" s="63" t="str">
        <f>IF(E1124="","",_xlfn.CONCAT(E1124,_xlfn.XLOOKUP(D1124,$J$9:$J$23,$I$9:$I$23,"ERROR",1,-1)))</f>
        <v>MV40</v>
      </c>
      <c r="G1124" s="17" t="str">
        <f>_xlfn.CONCAT(A1124," ",B1124)</f>
        <v>Richard Taylor</v>
      </c>
    </row>
    <row r="1125" spans="1:7" x14ac:dyDescent="0.45">
      <c r="A1125" s="149" t="s">
        <v>1306</v>
      </c>
      <c r="B1125" s="149" t="s">
        <v>1303</v>
      </c>
      <c r="C1125" s="149" t="s">
        <v>8</v>
      </c>
      <c r="D1125" s="150">
        <v>27471</v>
      </c>
      <c r="E1125" s="151" t="s">
        <v>16</v>
      </c>
      <c r="F1125" s="63" t="str">
        <f>IF(E1125="","",_xlfn.CONCAT(E1125,_xlfn.XLOOKUP(D1125,$J$9:$J$23,$I$9:$I$23,"ERROR",1,-1)))</f>
        <v>FV50</v>
      </c>
      <c r="G1125" s="17" t="str">
        <f>_xlfn.CONCAT(A1125," ",B1125)</f>
        <v>Carreana Taylor</v>
      </c>
    </row>
    <row r="1126" spans="1:7" x14ac:dyDescent="0.45">
      <c r="A1126" s="149" t="s">
        <v>1307</v>
      </c>
      <c r="B1126" s="149" t="s">
        <v>1303</v>
      </c>
      <c r="C1126" s="149" t="s">
        <v>28</v>
      </c>
      <c r="D1126" s="150">
        <v>26939</v>
      </c>
      <c r="E1126" s="151" t="s">
        <v>9</v>
      </c>
      <c r="F1126" s="63" t="str">
        <f>IF(E1126="","",_xlfn.CONCAT(E1126,_xlfn.XLOOKUP(D1126,$J$9:$J$23,$I$9:$I$23,"ERROR",1,-1)))</f>
        <v>MV50</v>
      </c>
      <c r="G1126" s="17" t="str">
        <f>_xlfn.CONCAT(A1126," ",B1126)</f>
        <v>Mathew Taylor</v>
      </c>
    </row>
    <row r="1127" spans="1:7" x14ac:dyDescent="0.45">
      <c r="A1127" s="146" t="s">
        <v>316</v>
      </c>
      <c r="B1127" s="146" t="s">
        <v>1303</v>
      </c>
      <c r="C1127" s="146" t="s">
        <v>91</v>
      </c>
      <c r="D1127" s="147">
        <v>26929</v>
      </c>
      <c r="E1127" s="148" t="s">
        <v>9</v>
      </c>
      <c r="F1127" s="63" t="str">
        <f>IF(E1127="","",_xlfn.CONCAT(E1127,_xlfn.XLOOKUP(D1127,$J$9:$J$23,$I$9:$I$23,"ERROR",1,-1)))</f>
        <v>MV50</v>
      </c>
      <c r="G1127" s="17" t="str">
        <f>_xlfn.CONCAT(A1127," ",B1127)</f>
        <v>Peter Taylor</v>
      </c>
    </row>
    <row r="1128" spans="1:7" x14ac:dyDescent="0.45">
      <c r="A1128" s="146" t="s">
        <v>96</v>
      </c>
      <c r="B1128" s="146" t="s">
        <v>1303</v>
      </c>
      <c r="C1128" s="146" t="s">
        <v>1308</v>
      </c>
      <c r="D1128" s="147">
        <v>25221</v>
      </c>
      <c r="E1128" s="148" t="s">
        <v>9</v>
      </c>
      <c r="F1128" s="63" t="str">
        <f>IF(E1128="","",_xlfn.CONCAT(E1128,_xlfn.XLOOKUP(D1128,$J$9:$J$23,$I$9:$I$23,"ERROR",1,-1)))</f>
        <v>MV50</v>
      </c>
      <c r="G1128" s="17" t="str">
        <f>_xlfn.CONCAT(A1128," ",B1128)</f>
        <v>Paul Taylor</v>
      </c>
    </row>
    <row r="1129" spans="1:7" x14ac:dyDescent="0.45">
      <c r="A1129" s="149" t="s">
        <v>643</v>
      </c>
      <c r="B1129" s="149" t="s">
        <v>1303</v>
      </c>
      <c r="C1129" s="149" t="s">
        <v>266</v>
      </c>
      <c r="D1129" s="150">
        <v>33105</v>
      </c>
      <c r="E1129" s="151" t="s">
        <v>9</v>
      </c>
      <c r="F1129" s="63" t="str">
        <f>IF(E1129="","",_xlfn.CONCAT(E1129,_xlfn.XLOOKUP(D1129,$J$9:$J$23,$I$9:$I$23,"ERROR",1,-1)))</f>
        <v>MSEN</v>
      </c>
      <c r="G1129" s="17" t="str">
        <f>_xlfn.CONCAT(A1129," ",B1129)</f>
        <v>Liam Taylor</v>
      </c>
    </row>
    <row r="1130" spans="1:7" x14ac:dyDescent="0.45">
      <c r="A1130" s="163" t="s">
        <v>93</v>
      </c>
      <c r="B1130" s="163" t="s">
        <v>1303</v>
      </c>
      <c r="C1130" s="163" t="s">
        <v>91</v>
      </c>
      <c r="D1130" s="150">
        <v>32039</v>
      </c>
      <c r="E1130" s="151" t="s">
        <v>9</v>
      </c>
      <c r="F1130" s="63" t="str">
        <f>IF(E1130="","",_xlfn.CONCAT(E1130,_xlfn.XLOOKUP(D1130,$J$9:$J$23,$I$9:$I$23,"ERROR",1,-1)))</f>
        <v>MSEN</v>
      </c>
      <c r="G1130" s="17" t="str">
        <f>_xlfn.CONCAT(A1130," ",B1130)</f>
        <v>James Taylor</v>
      </c>
    </row>
    <row r="1131" spans="1:7" x14ac:dyDescent="0.45">
      <c r="A1131" s="146" t="s">
        <v>832</v>
      </c>
      <c r="B1131" s="146" t="s">
        <v>1309</v>
      </c>
      <c r="C1131" s="146" t="s">
        <v>833</v>
      </c>
      <c r="D1131" s="150">
        <v>39986</v>
      </c>
      <c r="E1131" s="151" t="s">
        <v>9</v>
      </c>
      <c r="F1131" s="63" t="str">
        <f>IF(E1131="","",_xlfn.CONCAT(E1131,_xlfn.XLOOKUP(D1131,$J$9:$J$23,$I$9:$I$23,"ERROR",1,-1)))</f>
        <v>MU17</v>
      </c>
      <c r="G1131" s="17" t="str">
        <f>_xlfn.CONCAT(A1131," ",B1131)</f>
        <v>Edward Taylor-James</v>
      </c>
    </row>
    <row r="1132" spans="1:7" x14ac:dyDescent="0.45">
      <c r="A1132" s="149" t="s">
        <v>118</v>
      </c>
      <c r="B1132" s="149" t="s">
        <v>1310</v>
      </c>
      <c r="C1132" s="149" t="s">
        <v>12</v>
      </c>
      <c r="D1132" s="150">
        <v>24518</v>
      </c>
      <c r="E1132" s="151" t="s">
        <v>9</v>
      </c>
      <c r="F1132" s="63" t="str">
        <f>IF(E1132="","",_xlfn.CONCAT(E1132,_xlfn.XLOOKUP(D1132,$J$9:$J$23,$I$9:$I$23,"ERROR",1,-1)))</f>
        <v>MV50</v>
      </c>
      <c r="G1132" s="17" t="str">
        <f>_xlfn.CONCAT(A1132," ",B1132)</f>
        <v>Simon Theobald</v>
      </c>
    </row>
    <row r="1133" spans="1:7" x14ac:dyDescent="0.45">
      <c r="A1133" s="149" t="s">
        <v>86</v>
      </c>
      <c r="B1133" s="149" t="s">
        <v>1311</v>
      </c>
      <c r="C1133" s="149" t="s">
        <v>217</v>
      </c>
      <c r="D1133" s="150">
        <v>31316</v>
      </c>
      <c r="E1133" s="151" t="s">
        <v>9</v>
      </c>
      <c r="F1133" s="63" t="str">
        <f>IF(E1133="","",_xlfn.CONCAT(E1133,_xlfn.XLOOKUP(D1133,$J$9:$J$23,$I$9:$I$23,"ERROR",1,-1)))</f>
        <v>MSEN</v>
      </c>
      <c r="G1133" s="17" t="str">
        <f>_xlfn.CONCAT(A1133," ",B1133)</f>
        <v>Steve Thoburn</v>
      </c>
    </row>
    <row r="1134" spans="1:7" x14ac:dyDescent="0.45">
      <c r="A1134" s="149" t="s">
        <v>1312</v>
      </c>
      <c r="B1134" s="149" t="s">
        <v>1313</v>
      </c>
      <c r="D1134" s="150">
        <v>43265</v>
      </c>
      <c r="E1134" s="151" t="s">
        <v>16</v>
      </c>
      <c r="F1134" s="63" t="str">
        <f>IF(E1134="","",_xlfn.CONCAT(E1134,_xlfn.XLOOKUP(D1134,$J$9:$J$23,$I$9:$I$23,"ERROR",1,-1)))</f>
        <v>FU9</v>
      </c>
      <c r="G1134" s="17" t="str">
        <f>_xlfn.CONCAT(A1134," ",B1134)</f>
        <v>Lydia Thoburn-Gimenez</v>
      </c>
    </row>
    <row r="1135" spans="1:7" x14ac:dyDescent="0.45">
      <c r="A1135" s="149" t="s">
        <v>679</v>
      </c>
      <c r="B1135" s="149" t="s">
        <v>1313</v>
      </c>
      <c r="D1135" s="150">
        <v>42736</v>
      </c>
      <c r="E1135" s="151" t="s">
        <v>16</v>
      </c>
      <c r="F1135" s="63" t="str">
        <f>IF(E1135="","",_xlfn.CONCAT(E1135,_xlfn.XLOOKUP(D1135,$J$9:$J$23,$I$9:$I$23,"ERROR",1,-1)))</f>
        <v>FU9</v>
      </c>
      <c r="G1135" s="17" t="str">
        <f>_xlfn.CONCAT(A1135," ",B1135)</f>
        <v>Sofia Thoburn-Gimenez</v>
      </c>
    </row>
    <row r="1136" spans="1:7" x14ac:dyDescent="0.45">
      <c r="A1136" s="146" t="s">
        <v>528</v>
      </c>
      <c r="B1136" s="146" t="s">
        <v>107</v>
      </c>
      <c r="C1136" s="149" t="s">
        <v>48</v>
      </c>
      <c r="D1136" s="150">
        <v>42050</v>
      </c>
      <c r="E1136" s="151" t="s">
        <v>16</v>
      </c>
      <c r="F1136" s="63" t="str">
        <f>IF(E1136="","",_xlfn.CONCAT(E1136,_xlfn.XLOOKUP(D1136,$J$9:$J$23,$I$9:$I$23,"ERROR",1,-1)))</f>
        <v>FU11</v>
      </c>
      <c r="G1136" s="17" t="str">
        <f>_xlfn.CONCAT(A1136," ",B1136)</f>
        <v>Harriet Thomas</v>
      </c>
    </row>
    <row r="1137" spans="1:7" x14ac:dyDescent="0.45">
      <c r="A1137" s="146" t="s">
        <v>1314</v>
      </c>
      <c r="B1137" s="146" t="s">
        <v>107</v>
      </c>
      <c r="C1137" s="149" t="s">
        <v>193</v>
      </c>
      <c r="D1137" s="150">
        <v>41313</v>
      </c>
      <c r="E1137" s="151" t="s">
        <v>16</v>
      </c>
      <c r="F1137" s="63" t="str">
        <f>IF(E1137="","",_xlfn.CONCAT(E1137,_xlfn.XLOOKUP(D1137,$J$9:$J$23,$I$9:$I$23,"ERROR",1,-1)))</f>
        <v>FU13</v>
      </c>
      <c r="G1137" s="17" t="str">
        <f>_xlfn.CONCAT(A1137," ",B1137)</f>
        <v>Eleanor Thomas</v>
      </c>
    </row>
    <row r="1138" spans="1:7" x14ac:dyDescent="0.45">
      <c r="A1138" s="146" t="s">
        <v>1315</v>
      </c>
      <c r="B1138" s="146" t="s">
        <v>107</v>
      </c>
      <c r="C1138" s="146" t="s">
        <v>28</v>
      </c>
      <c r="D1138" s="147">
        <v>26815</v>
      </c>
      <c r="E1138" s="148" t="s">
        <v>9</v>
      </c>
      <c r="F1138" s="63" t="str">
        <f>IF(E1138="","",_xlfn.CONCAT(E1138,_xlfn.XLOOKUP(D1138,$J$9:$J$23,$I$9:$I$23,"ERROR",1,-1)))</f>
        <v>MV50</v>
      </c>
      <c r="G1138" s="17" t="str">
        <f>_xlfn.CONCAT(A1138," ",B1138)</f>
        <v>Roger Thomas</v>
      </c>
    </row>
    <row r="1139" spans="1:7" x14ac:dyDescent="0.45">
      <c r="A1139" s="149" t="s">
        <v>118</v>
      </c>
      <c r="B1139" s="149" t="s">
        <v>107</v>
      </c>
      <c r="C1139" s="149" t="s">
        <v>79</v>
      </c>
      <c r="D1139" s="150">
        <v>29810</v>
      </c>
      <c r="E1139" s="151" t="s">
        <v>9</v>
      </c>
      <c r="F1139" s="63" t="str">
        <f>IF(E1139="","",_xlfn.CONCAT(E1139,_xlfn.XLOOKUP(D1139,$J$9:$J$23,$I$9:$I$23,"ERROR",1,-1)))</f>
        <v>MV40</v>
      </c>
      <c r="G1139" s="17" t="str">
        <f>_xlfn.CONCAT(A1139," ",B1139)</f>
        <v>Simon Thomas</v>
      </c>
    </row>
    <row r="1140" spans="1:7" x14ac:dyDescent="0.45">
      <c r="A1140" s="146" t="s">
        <v>30</v>
      </c>
      <c r="B1140" s="146" t="s">
        <v>1316</v>
      </c>
      <c r="C1140" s="149" t="s">
        <v>48</v>
      </c>
      <c r="D1140" s="150">
        <v>43274</v>
      </c>
      <c r="E1140" s="151" t="s">
        <v>16</v>
      </c>
      <c r="F1140" s="63" t="str">
        <f>IF(E1140="","",_xlfn.CONCAT(E1140,_xlfn.XLOOKUP(D1140,$J$9:$J$23,$I$9:$I$23,"ERROR",1,-1)))</f>
        <v>FU9</v>
      </c>
      <c r="G1140" s="17" t="str">
        <f>_xlfn.CONCAT(A1140," ",B1140)</f>
        <v>Maddie Thompson</v>
      </c>
    </row>
    <row r="1141" spans="1:7" x14ac:dyDescent="0.45">
      <c r="A1141" s="149" t="s">
        <v>1188</v>
      </c>
      <c r="B1141" s="149" t="s">
        <v>1316</v>
      </c>
      <c r="C1141" s="149" t="s">
        <v>28</v>
      </c>
      <c r="D1141" s="150">
        <v>33821</v>
      </c>
      <c r="E1141" s="151" t="s">
        <v>16</v>
      </c>
      <c r="F1141" s="63" t="str">
        <f>IF(E1141="","",_xlfn.CONCAT(E1141,_xlfn.XLOOKUP(D1141,$J$9:$J$23,$I$9:$I$23,"ERROR",1,-1)))</f>
        <v>FSEN</v>
      </c>
      <c r="G1141" s="17" t="str">
        <f>_xlfn.CONCAT(A1141," ",B1141)</f>
        <v>Amber Thompson</v>
      </c>
    </row>
    <row r="1142" spans="1:7" x14ac:dyDescent="0.45">
      <c r="A1142" s="149" t="s">
        <v>1317</v>
      </c>
      <c r="B1142" s="149" t="s">
        <v>1316</v>
      </c>
      <c r="C1142" s="149" t="s">
        <v>230</v>
      </c>
      <c r="D1142" s="150">
        <v>28108</v>
      </c>
      <c r="E1142" s="151" t="s">
        <v>16</v>
      </c>
      <c r="F1142" s="63" t="str">
        <f>IF(E1142="","",_xlfn.CONCAT(E1142,_xlfn.XLOOKUP(D1142,$J$9:$J$23,$I$9:$I$23,"ERROR",1,-1)))</f>
        <v>FV40</v>
      </c>
      <c r="G1142" s="17" t="str">
        <f>_xlfn.CONCAT(A1142," ",B1142)</f>
        <v>Christina Thompson</v>
      </c>
    </row>
    <row r="1143" spans="1:7" x14ac:dyDescent="0.45">
      <c r="A1143" s="146" t="s">
        <v>77</v>
      </c>
      <c r="B1143" s="146" t="s">
        <v>1316</v>
      </c>
      <c r="C1143" s="146" t="s">
        <v>1318</v>
      </c>
      <c r="D1143" s="147">
        <v>25072</v>
      </c>
      <c r="E1143" s="148" t="s">
        <v>9</v>
      </c>
      <c r="F1143" s="63" t="str">
        <f>IF(E1143="","",_xlfn.CONCAT(E1143,_xlfn.XLOOKUP(D1143,$J$9:$J$23,$I$9:$I$23,"ERROR",1,-1)))</f>
        <v>MV50</v>
      </c>
      <c r="G1143" s="17" t="str">
        <f>_xlfn.CONCAT(A1143," ",B1143)</f>
        <v>John Thompson</v>
      </c>
    </row>
    <row r="1144" spans="1:7" x14ac:dyDescent="0.45">
      <c r="A1144" s="149" t="s">
        <v>1113</v>
      </c>
      <c r="B1144" s="149" t="s">
        <v>1316</v>
      </c>
      <c r="C1144" s="149" t="s">
        <v>28</v>
      </c>
      <c r="D1144" s="150">
        <v>19945</v>
      </c>
      <c r="E1144" s="151" t="s">
        <v>16</v>
      </c>
      <c r="F1144" s="63" t="str">
        <f>IF(E1144="","",_xlfn.CONCAT(E1144,_xlfn.XLOOKUP(D1144,$J$9:$J$23,$I$9:$I$23,"ERROR",1,-1)))</f>
        <v>FV70</v>
      </c>
      <c r="G1144" s="17" t="str">
        <f>_xlfn.CONCAT(A1144," ",B1144)</f>
        <v>Liz Thompson</v>
      </c>
    </row>
    <row r="1145" spans="1:7" x14ac:dyDescent="0.45">
      <c r="A1145" s="149" t="s">
        <v>301</v>
      </c>
      <c r="B1145" s="149" t="s">
        <v>1316</v>
      </c>
      <c r="C1145" s="149" t="s">
        <v>91</v>
      </c>
      <c r="D1145" s="150">
        <v>22077</v>
      </c>
      <c r="E1145" s="151" t="s">
        <v>9</v>
      </c>
      <c r="F1145" s="63" t="str">
        <f>IF(E1145="","",_xlfn.CONCAT(E1145,_xlfn.XLOOKUP(D1145,$J$9:$J$23,$I$9:$I$23,"ERROR",1,-1)))</f>
        <v>MV60</v>
      </c>
      <c r="G1145" s="17" t="str">
        <f>_xlfn.CONCAT(A1145," ",B1145)</f>
        <v>Richard Thompson</v>
      </c>
    </row>
    <row r="1146" spans="1:7" x14ac:dyDescent="0.45">
      <c r="A1146" s="149" t="s">
        <v>118</v>
      </c>
      <c r="B1146" s="149" t="s">
        <v>1316</v>
      </c>
      <c r="C1146" s="149" t="s">
        <v>24</v>
      </c>
      <c r="D1146" s="150">
        <v>29647</v>
      </c>
      <c r="E1146" s="151" t="s">
        <v>9</v>
      </c>
      <c r="F1146" s="63" t="str">
        <f>IF(E1146="","",_xlfn.CONCAT(E1146,_xlfn.XLOOKUP(D1146,$J$9:$J$23,$I$9:$I$23,"ERROR",1,-1)))</f>
        <v>MV40</v>
      </c>
      <c r="G1146" s="17" t="str">
        <f>_xlfn.CONCAT(A1146," ",B1146)</f>
        <v>Simon Thompson</v>
      </c>
    </row>
    <row r="1147" spans="1:7" x14ac:dyDescent="0.45">
      <c r="A1147" s="146" t="s">
        <v>1319</v>
      </c>
      <c r="B1147" s="146" t="s">
        <v>1320</v>
      </c>
      <c r="C1147" s="146" t="s">
        <v>268</v>
      </c>
      <c r="D1147" s="147">
        <v>35427</v>
      </c>
      <c r="E1147" s="148" t="s">
        <v>9</v>
      </c>
      <c r="F1147" s="63" t="str">
        <f>IF(E1147="","",_xlfn.CONCAT(E1147,_xlfn.XLOOKUP(D1147,$J$9:$J$23,$I$9:$I$23,"ERROR",1,-1)))</f>
        <v>MSEN</v>
      </c>
      <c r="G1147" s="17" t="str">
        <f>_xlfn.CONCAT(A1147," ",B1147)</f>
        <v>Alistair Thornton</v>
      </c>
    </row>
    <row r="1148" spans="1:7" x14ac:dyDescent="0.45">
      <c r="A1148" s="149" t="s">
        <v>610</v>
      </c>
      <c r="B1148" s="149" t="s">
        <v>1320</v>
      </c>
      <c r="C1148" s="149" t="s">
        <v>28</v>
      </c>
      <c r="D1148" s="150">
        <v>30617</v>
      </c>
      <c r="E1148" s="151" t="s">
        <v>16</v>
      </c>
      <c r="F1148" s="63" t="str">
        <f>IF(E1148="","",_xlfn.CONCAT(E1148,_xlfn.XLOOKUP(D1148,$J$9:$J$23,$I$9:$I$23,"ERROR",1,-1)))</f>
        <v>FV40</v>
      </c>
      <c r="G1148" s="17" t="str">
        <f>_xlfn.CONCAT(A1148," ",B1148)</f>
        <v>Rachel Thornton</v>
      </c>
    </row>
    <row r="1149" spans="1:7" x14ac:dyDescent="0.45">
      <c r="A1149" s="146" t="s">
        <v>77</v>
      </c>
      <c r="B1149" s="146" t="s">
        <v>1321</v>
      </c>
      <c r="C1149" s="146" t="s">
        <v>1322</v>
      </c>
      <c r="D1149" s="147">
        <v>29730</v>
      </c>
      <c r="E1149" s="148" t="s">
        <v>9</v>
      </c>
      <c r="F1149" s="63" t="str">
        <f>IF(E1149="","",_xlfn.CONCAT(E1149,_xlfn.XLOOKUP(D1149,$J$9:$J$23,$I$9:$I$23,"ERROR",1,-1)))</f>
        <v>MV40</v>
      </c>
      <c r="G1149" s="17" t="str">
        <f>_xlfn.CONCAT(A1149," ",B1149)</f>
        <v>John Tierney</v>
      </c>
    </row>
    <row r="1150" spans="1:7" x14ac:dyDescent="0.45">
      <c r="A1150" s="146" t="s">
        <v>1323</v>
      </c>
      <c r="B1150" s="146" t="s">
        <v>1324</v>
      </c>
      <c r="C1150" s="146" t="s">
        <v>1325</v>
      </c>
      <c r="D1150" s="147">
        <v>27751</v>
      </c>
      <c r="E1150" s="148" t="s">
        <v>9</v>
      </c>
      <c r="F1150" s="63" t="str">
        <f>IF(E1150="","",_xlfn.CONCAT(E1150,_xlfn.XLOOKUP(D1150,$J$9:$J$23,$I$9:$I$23,"ERROR",1,-1)))</f>
        <v>MV40</v>
      </c>
      <c r="G1150" s="17" t="str">
        <f>_xlfn.CONCAT(A1150," ",B1150)</f>
        <v>Edwyn Tinker-Ives</v>
      </c>
    </row>
    <row r="1151" spans="1:7" x14ac:dyDescent="0.45">
      <c r="A1151" s="146" t="s">
        <v>596</v>
      </c>
      <c r="B1151" s="146" t="s">
        <v>1326</v>
      </c>
      <c r="C1151" s="146" t="s">
        <v>24</v>
      </c>
      <c r="D1151" s="147">
        <v>31825</v>
      </c>
      <c r="E1151" s="148" t="s">
        <v>9</v>
      </c>
      <c r="F1151" s="63" t="str">
        <f>IF(E1151="","",_xlfn.CONCAT(E1151,_xlfn.XLOOKUP(D1151,$J$9:$J$23,$I$9:$I$23,"ERROR",1,-1)))</f>
        <v>MSEN</v>
      </c>
      <c r="G1151" s="17" t="str">
        <f>_xlfn.CONCAT(A1151," ",B1151)</f>
        <v>Calum Tinnion</v>
      </c>
    </row>
    <row r="1152" spans="1:7" x14ac:dyDescent="0.45">
      <c r="A1152" s="146" t="s">
        <v>6</v>
      </c>
      <c r="B1152" s="146" t="s">
        <v>1327</v>
      </c>
      <c r="C1152" s="146" t="s">
        <v>91</v>
      </c>
      <c r="D1152" s="147">
        <v>25960</v>
      </c>
      <c r="E1152" s="148" t="s">
        <v>9</v>
      </c>
      <c r="F1152" s="63" t="str">
        <f>IF(E1152="","",_xlfn.CONCAT(E1152,_xlfn.XLOOKUP(D1152,$J$9:$J$23,$I$9:$I$23,"ERROR",1,-1)))</f>
        <v>MV50</v>
      </c>
      <c r="G1152" s="17" t="str">
        <f>_xlfn.CONCAT(A1152," ",B1152)</f>
        <v>Ian Todd</v>
      </c>
    </row>
    <row r="1153" spans="1:7" x14ac:dyDescent="0.45">
      <c r="A1153" s="146" t="s">
        <v>77</v>
      </c>
      <c r="B1153" s="146" t="s">
        <v>1328</v>
      </c>
      <c r="C1153" s="146" t="s">
        <v>534</v>
      </c>
      <c r="D1153" s="147">
        <v>23275</v>
      </c>
      <c r="E1153" s="148" t="s">
        <v>9</v>
      </c>
      <c r="F1153" s="63" t="str">
        <f>IF(E1153="","",_xlfn.CONCAT(E1153,_xlfn.XLOOKUP(D1153,$J$9:$J$23,$I$9:$I$23,"ERROR",1,-1)))</f>
        <v>MV60</v>
      </c>
      <c r="G1153" s="17" t="str">
        <f>_xlfn.CONCAT(A1153," ",B1153)</f>
        <v>John Tollitt</v>
      </c>
    </row>
    <row r="1154" spans="1:7" x14ac:dyDescent="0.45">
      <c r="A1154" s="146" t="s">
        <v>1329</v>
      </c>
      <c r="B1154" s="146" t="s">
        <v>1330</v>
      </c>
      <c r="C1154" s="146" t="s">
        <v>79</v>
      </c>
      <c r="D1154" s="147">
        <v>25709</v>
      </c>
      <c r="E1154" s="148" t="s">
        <v>9</v>
      </c>
      <c r="F1154" s="63" t="str">
        <f>IF(E1154="","",_xlfn.CONCAT(E1154,_xlfn.XLOOKUP(D1154,$J$9:$J$23,$I$9:$I$23,"ERROR",1,-1)))</f>
        <v>MV50</v>
      </c>
      <c r="G1154" s="17" t="str">
        <f>_xlfn.CONCAT(A1154," ",B1154)</f>
        <v>Jon Tombs</v>
      </c>
    </row>
    <row r="1155" spans="1:7" x14ac:dyDescent="0.45">
      <c r="A1155" s="149" t="s">
        <v>351</v>
      </c>
      <c r="B1155" s="149" t="s">
        <v>1330</v>
      </c>
      <c r="C1155" s="149" t="s">
        <v>79</v>
      </c>
      <c r="D1155" s="150">
        <v>25709</v>
      </c>
      <c r="E1155" s="151" t="s">
        <v>9</v>
      </c>
      <c r="F1155" s="63" t="str">
        <f>IF(E1155="","",_xlfn.CONCAT(E1155,_xlfn.XLOOKUP(D1155,$J$9:$J$23,$I$9:$I$23,"ERROR",1,-1)))</f>
        <v>MV50</v>
      </c>
      <c r="G1155" s="17" t="str">
        <f>_xlfn.CONCAT(A1155," ",B1155)</f>
        <v>Jonathan Tombs</v>
      </c>
    </row>
    <row r="1156" spans="1:7" x14ac:dyDescent="0.45">
      <c r="A1156" s="146" t="s">
        <v>1331</v>
      </c>
      <c r="B1156" s="146" t="s">
        <v>1332</v>
      </c>
      <c r="C1156" s="146" t="s">
        <v>24</v>
      </c>
      <c r="D1156" s="147">
        <v>24970</v>
      </c>
      <c r="E1156" s="148" t="s">
        <v>16</v>
      </c>
      <c r="F1156" s="63" t="str">
        <f>IF(E1156="","",_xlfn.CONCAT(E1156,_xlfn.XLOOKUP(D1156,$J$9:$J$23,$I$9:$I$23,"ERROR",1,-1)))</f>
        <v>FV50</v>
      </c>
      <c r="G1156" s="17" t="str">
        <f>_xlfn.CONCAT(A1156," ",B1156)</f>
        <v>Michelle Tones</v>
      </c>
    </row>
    <row r="1157" spans="1:7" x14ac:dyDescent="0.45">
      <c r="A1157" s="146" t="s">
        <v>1236</v>
      </c>
      <c r="B1157" s="146" t="s">
        <v>1333</v>
      </c>
      <c r="C1157" s="146" t="s">
        <v>24</v>
      </c>
      <c r="D1157" s="147">
        <v>35647</v>
      </c>
      <c r="E1157" s="148" t="s">
        <v>16</v>
      </c>
      <c r="F1157" s="63" t="str">
        <f>IF(E1157="","",_xlfn.CONCAT(E1157,_xlfn.XLOOKUP(D1157,$J$9:$J$23,$I$9:$I$23,"ERROR",1,-1)))</f>
        <v>FSEN</v>
      </c>
      <c r="G1157" s="17" t="str">
        <f>_xlfn.CONCAT(A1157," ",B1157)</f>
        <v>Evie Tonkin</v>
      </c>
    </row>
    <row r="1158" spans="1:7" x14ac:dyDescent="0.45">
      <c r="A1158" s="146" t="s">
        <v>22</v>
      </c>
      <c r="B1158" s="146" t="s">
        <v>1333</v>
      </c>
      <c r="C1158" s="146" t="s">
        <v>24</v>
      </c>
      <c r="D1158" s="147">
        <v>34183</v>
      </c>
      <c r="E1158" s="148" t="s">
        <v>9</v>
      </c>
      <c r="F1158" s="63" t="str">
        <f>IF(E1158="","",_xlfn.CONCAT(E1158,_xlfn.XLOOKUP(D1158,$J$9:$J$23,$I$9:$I$23,"ERROR",1,-1)))</f>
        <v>MSEN</v>
      </c>
      <c r="G1158" s="17" t="str">
        <f>_xlfn.CONCAT(A1158," ",B1158)</f>
        <v>Jacob Tonkin</v>
      </c>
    </row>
    <row r="1159" spans="1:7" x14ac:dyDescent="0.45">
      <c r="A1159" s="146" t="s">
        <v>1334</v>
      </c>
      <c r="B1159" s="146" t="s">
        <v>1335</v>
      </c>
      <c r="C1159" s="146" t="s">
        <v>28</v>
      </c>
      <c r="D1159" s="147">
        <v>34965</v>
      </c>
      <c r="E1159" s="148" t="s">
        <v>16</v>
      </c>
      <c r="F1159" s="63" t="str">
        <f>IF(E1159="","",_xlfn.CONCAT(E1159,_xlfn.XLOOKUP(D1159,$J$9:$J$23,$I$9:$I$23,"ERROR",1,-1)))</f>
        <v>FSEN</v>
      </c>
      <c r="G1159" s="17" t="str">
        <f>_xlfn.CONCAT(A1159," ",B1159)</f>
        <v>Hermione Toomey</v>
      </c>
    </row>
    <row r="1160" spans="1:7" x14ac:dyDescent="0.45">
      <c r="A1160" s="149" t="s">
        <v>1336</v>
      </c>
      <c r="B1160" s="149" t="s">
        <v>1337</v>
      </c>
      <c r="C1160" s="149" t="s">
        <v>12</v>
      </c>
      <c r="D1160" s="150">
        <v>25856</v>
      </c>
      <c r="E1160" s="151" t="s">
        <v>9</v>
      </c>
      <c r="F1160" s="63" t="str">
        <f>IF(E1160="","",_xlfn.CONCAT(E1160,_xlfn.XLOOKUP(D1160,$J$9:$J$23,$I$9:$I$23,"ERROR",1,-1)))</f>
        <v>MV50</v>
      </c>
      <c r="G1160" s="17" t="str">
        <f>_xlfn.CONCAT(A1160," ",B1160)</f>
        <v>Hanno Torn</v>
      </c>
    </row>
    <row r="1161" spans="1:7" x14ac:dyDescent="0.45">
      <c r="A1161" s="146" t="s">
        <v>1338</v>
      </c>
      <c r="B1161" s="146" t="s">
        <v>1339</v>
      </c>
      <c r="C1161" s="146" t="s">
        <v>230</v>
      </c>
      <c r="D1161" s="147">
        <v>34111</v>
      </c>
      <c r="E1161" s="148" t="s">
        <v>16</v>
      </c>
      <c r="F1161" s="63" t="str">
        <f>IF(E1161="","",_xlfn.CONCAT(E1161,_xlfn.XLOOKUP(D1161,$J$9:$J$23,$I$9:$I$23,"ERROR",1,-1)))</f>
        <v>FSEN</v>
      </c>
      <c r="G1161" s="17" t="str">
        <f>_xlfn.CONCAT(A1161," ",B1161)</f>
        <v>Bryony Towers</v>
      </c>
    </row>
    <row r="1162" spans="1:7" x14ac:dyDescent="0.45">
      <c r="A1162" s="152" t="s">
        <v>299</v>
      </c>
      <c r="B1162" s="152" t="s">
        <v>1340</v>
      </c>
      <c r="C1162" s="152" t="s">
        <v>1341</v>
      </c>
      <c r="D1162" s="147">
        <v>32064</v>
      </c>
      <c r="E1162" s="148" t="s">
        <v>16</v>
      </c>
      <c r="F1162" s="63" t="str">
        <f>IF(E1162="","",_xlfn.CONCAT(E1162,_xlfn.XLOOKUP(D1162,$J$9:$J$23,$I$9:$I$23,"ERROR",1,-1)))</f>
        <v>FSEN</v>
      </c>
      <c r="G1162" s="17" t="str">
        <f>_xlfn.CONCAT(A1162," ",B1162)</f>
        <v>Fiona Townsend</v>
      </c>
    </row>
    <row r="1163" spans="1:7" x14ac:dyDescent="0.45">
      <c r="A1163" s="149" t="s">
        <v>1342</v>
      </c>
      <c r="B1163" s="149" t="s">
        <v>1343</v>
      </c>
      <c r="C1163" s="149" t="s">
        <v>24</v>
      </c>
      <c r="D1163" s="150">
        <v>30680</v>
      </c>
      <c r="E1163" s="151" t="s">
        <v>16</v>
      </c>
      <c r="F1163" s="63" t="str">
        <f>IF(E1163="","",_xlfn.CONCAT(E1163,_xlfn.XLOOKUP(D1163,$J$9:$J$23,$I$9:$I$23,"ERROR",1,-1)))</f>
        <v>FV40</v>
      </c>
      <c r="G1163" s="17" t="str">
        <f>_xlfn.CONCAT(A1163," ",B1163)</f>
        <v>Kat Townshend</v>
      </c>
    </row>
    <row r="1164" spans="1:7" x14ac:dyDescent="0.45">
      <c r="A1164" s="146" t="s">
        <v>1344</v>
      </c>
      <c r="B1164" s="146" t="s">
        <v>1345</v>
      </c>
      <c r="C1164" s="146" t="s">
        <v>43</v>
      </c>
      <c r="D1164" s="150">
        <v>29445</v>
      </c>
      <c r="E1164" s="148" t="s">
        <v>16</v>
      </c>
      <c r="F1164" s="63" t="str">
        <f>IF(E1164="","",_xlfn.CONCAT(E1164,_xlfn.XLOOKUP(D1164,$J$9:$J$23,$I$9:$I$23,"ERROR",1,-1)))</f>
        <v>FV40</v>
      </c>
      <c r="G1164" s="17" t="str">
        <f>_xlfn.CONCAT(A1164," ",B1164)</f>
        <v>Magda Trafas</v>
      </c>
    </row>
    <row r="1165" spans="1:7" x14ac:dyDescent="0.45">
      <c r="A1165" s="146" t="s">
        <v>305</v>
      </c>
      <c r="B1165" s="146" t="s">
        <v>1346</v>
      </c>
      <c r="C1165" s="146" t="s">
        <v>8</v>
      </c>
      <c r="D1165" s="147">
        <v>29290</v>
      </c>
      <c r="E1165" s="148" t="s">
        <v>9</v>
      </c>
      <c r="F1165" s="63" t="str">
        <f>IF(E1165="","",_xlfn.CONCAT(E1165,_xlfn.XLOOKUP(D1165,$J$9:$J$23,$I$9:$I$23,"ERROR",1,-1)))</f>
        <v>MV40</v>
      </c>
      <c r="G1165" s="17" t="str">
        <f>_xlfn.CONCAT(A1165," ",B1165)</f>
        <v>Martin Trainor</v>
      </c>
    </row>
    <row r="1166" spans="1:7" x14ac:dyDescent="0.45">
      <c r="A1166" s="155" t="s">
        <v>1347</v>
      </c>
      <c r="B1166" s="155" t="s">
        <v>1348</v>
      </c>
      <c r="C1166" s="155" t="s">
        <v>43</v>
      </c>
      <c r="D1166" s="156">
        <v>29445</v>
      </c>
      <c r="E1166" s="157" t="s">
        <v>16</v>
      </c>
      <c r="F1166" s="63" t="str">
        <f>IF(E1166="","",_xlfn.CONCAT(E1166,_xlfn.XLOOKUP(D1166,$J$9:$J$23,$I$9:$I$23,"ERROR",1,-1)))</f>
        <v>FV40</v>
      </c>
      <c r="G1166" s="17" t="str">
        <f>_xlfn.CONCAT(A1166," ",B1166)</f>
        <v>Magdalenne Tratus</v>
      </c>
    </row>
    <row r="1167" spans="1:7" x14ac:dyDescent="0.45">
      <c r="A1167" s="146" t="s">
        <v>282</v>
      </c>
      <c r="B1167" s="146" t="s">
        <v>1443</v>
      </c>
      <c r="C1167" s="146" t="s">
        <v>28</v>
      </c>
      <c r="D1167" s="150">
        <v>32284</v>
      </c>
      <c r="E1167" s="151" t="s">
        <v>9</v>
      </c>
      <c r="F1167" s="63" t="str">
        <f>IF(E1167="","",_xlfn.CONCAT(E1167,_xlfn.XLOOKUP(D1167,$J$9:$J$23,$I$9:$I$23,"ERROR",1,-1)))</f>
        <v>MSEN</v>
      </c>
      <c r="G1167" s="17" t="str">
        <f>_xlfn.CONCAT(A1167," ",B1167)</f>
        <v>Huw Treasure</v>
      </c>
    </row>
    <row r="1168" spans="1:7" x14ac:dyDescent="0.45">
      <c r="A1168" s="146" t="s">
        <v>190</v>
      </c>
      <c r="B1168" s="146" t="s">
        <v>1349</v>
      </c>
      <c r="C1168" s="146" t="s">
        <v>1350</v>
      </c>
      <c r="D1168" s="150">
        <v>37161</v>
      </c>
      <c r="E1168" s="148" t="s">
        <v>16</v>
      </c>
      <c r="F1168" s="63" t="str">
        <f>IF(E1168="","",_xlfn.CONCAT(E1168,_xlfn.XLOOKUP(D1168,$J$9:$J$23,$I$9:$I$23,"ERROR",1,-1)))</f>
        <v>FSEN</v>
      </c>
      <c r="G1168" s="17" t="str">
        <f>_xlfn.CONCAT(A1168," ",B1168)</f>
        <v>Lucy Treleaven</v>
      </c>
    </row>
    <row r="1169" spans="1:7" x14ac:dyDescent="0.45">
      <c r="A1169" s="146" t="s">
        <v>93</v>
      </c>
      <c r="B1169" s="146" t="s">
        <v>1351</v>
      </c>
      <c r="C1169" s="146" t="s">
        <v>28</v>
      </c>
      <c r="D1169" s="147">
        <v>35454</v>
      </c>
      <c r="E1169" s="148" t="s">
        <v>9</v>
      </c>
      <c r="F1169" s="63" t="str">
        <f>IF(E1169="","",_xlfn.CONCAT(E1169,_xlfn.XLOOKUP(D1169,$J$9:$J$23,$I$9:$I$23,"ERROR",1,-1)))</f>
        <v>MSEN</v>
      </c>
      <c r="G1169" s="17" t="str">
        <f>_xlfn.CONCAT(A1169," ",B1169)</f>
        <v>James Trott</v>
      </c>
    </row>
    <row r="1170" spans="1:7" x14ac:dyDescent="0.45">
      <c r="A1170" s="163" t="s">
        <v>129</v>
      </c>
      <c r="B1170" s="163" t="s">
        <v>1351</v>
      </c>
      <c r="C1170" s="163" t="s">
        <v>24</v>
      </c>
      <c r="D1170" s="164">
        <v>35372</v>
      </c>
      <c r="E1170" s="165" t="s">
        <v>16</v>
      </c>
      <c r="F1170" s="63" t="str">
        <f>IF(E1170="","",_xlfn.CONCAT(E1170,_xlfn.XLOOKUP(D1170,$J$9:$J$23,$I$9:$I$23,"ERROR",1,-1)))</f>
        <v>FSEN</v>
      </c>
      <c r="G1170" s="17" t="str">
        <f>_xlfn.CONCAT(A1170," ",B1170)</f>
        <v>Emma Trott</v>
      </c>
    </row>
    <row r="1171" spans="1:7" x14ac:dyDescent="0.45">
      <c r="A1171" s="146" t="s">
        <v>301</v>
      </c>
      <c r="B1171" s="146" t="s">
        <v>1352</v>
      </c>
      <c r="C1171" s="146" t="s">
        <v>1353</v>
      </c>
      <c r="D1171" s="147">
        <v>29426</v>
      </c>
      <c r="E1171" s="148" t="s">
        <v>9</v>
      </c>
      <c r="F1171" s="63" t="str">
        <f>IF(E1171="","",_xlfn.CONCAT(E1171,_xlfn.XLOOKUP(D1171,$J$9:$J$23,$I$9:$I$23,"ERROR",1,-1)))</f>
        <v>MV40</v>
      </c>
      <c r="G1171" s="17" t="str">
        <f>_xlfn.CONCAT(A1171," ",B1171)</f>
        <v>Richard Tunnicliffe</v>
      </c>
    </row>
    <row r="1172" spans="1:7" x14ac:dyDescent="0.45">
      <c r="A1172" s="146" t="s">
        <v>1354</v>
      </c>
      <c r="B1172" s="146" t="s">
        <v>1355</v>
      </c>
      <c r="C1172" s="146" t="s">
        <v>368</v>
      </c>
      <c r="D1172" s="147">
        <v>23449</v>
      </c>
      <c r="E1172" s="148" t="s">
        <v>16</v>
      </c>
      <c r="F1172" s="63" t="str">
        <f>IF(E1172="","",_xlfn.CONCAT(E1172,_xlfn.XLOOKUP(D1172,$J$9:$J$23,$I$9:$I$23,"ERROR",1,-1)))</f>
        <v>FV60</v>
      </c>
      <c r="G1172" s="17" t="str">
        <f>_xlfn.CONCAT(A1172," ",B1172)</f>
        <v>Denise Tunstall</v>
      </c>
    </row>
    <row r="1173" spans="1:7" x14ac:dyDescent="0.45">
      <c r="A1173" s="146" t="s">
        <v>93</v>
      </c>
      <c r="B1173" s="146" t="s">
        <v>1356</v>
      </c>
      <c r="C1173" s="146" t="s">
        <v>28</v>
      </c>
      <c r="D1173" s="147">
        <v>35537</v>
      </c>
      <c r="E1173" s="148" t="s">
        <v>9</v>
      </c>
      <c r="F1173" s="63" t="str">
        <f>IF(E1173="","",_xlfn.CONCAT(E1173,_xlfn.XLOOKUP(D1173,$J$9:$J$23,$I$9:$I$23,"ERROR",1,-1)))</f>
        <v>MSEN</v>
      </c>
      <c r="G1173" s="17" t="str">
        <f>_xlfn.CONCAT(A1173," ",B1173)</f>
        <v>James Turnball</v>
      </c>
    </row>
    <row r="1174" spans="1:7" x14ac:dyDescent="0.45">
      <c r="A1174" s="152" t="s">
        <v>93</v>
      </c>
      <c r="B1174" s="152" t="s">
        <v>1357</v>
      </c>
      <c r="C1174" s="152" t="s">
        <v>28</v>
      </c>
      <c r="D1174" s="147">
        <v>35537</v>
      </c>
      <c r="E1174" s="148" t="s">
        <v>9</v>
      </c>
      <c r="F1174" s="63" t="str">
        <f>IF(E1174="","",_xlfn.CONCAT(E1174,_xlfn.XLOOKUP(D1174,$J$9:$J$23,$I$9:$I$23,"ERROR",1,-1)))</f>
        <v>MSEN</v>
      </c>
      <c r="G1174" s="17" t="str">
        <f>_xlfn.CONCAT(A1174," ",B1174)</f>
        <v>James Turnbull</v>
      </c>
    </row>
    <row r="1175" spans="1:7" x14ac:dyDescent="0.45">
      <c r="A1175" s="146" t="s">
        <v>1302</v>
      </c>
      <c r="B1175" s="146" t="s">
        <v>1358</v>
      </c>
      <c r="C1175" s="146" t="s">
        <v>1308</v>
      </c>
      <c r="D1175" s="147">
        <v>35144</v>
      </c>
      <c r="E1175" s="148" t="s">
        <v>9</v>
      </c>
      <c r="F1175" s="63" t="str">
        <f>IF(E1175="","",_xlfn.CONCAT(E1175,_xlfn.XLOOKUP(D1175,$J$9:$J$23,$I$9:$I$23,"ERROR",1,-1)))</f>
        <v>MSEN</v>
      </c>
      <c r="G1175" s="17" t="str">
        <f>_xlfn.CONCAT(A1175," ",B1175)</f>
        <v>Joshua Turner</v>
      </c>
    </row>
    <row r="1176" spans="1:7" x14ac:dyDescent="0.45">
      <c r="A1176" s="163" t="s">
        <v>1500</v>
      </c>
      <c r="B1176" s="163" t="s">
        <v>1358</v>
      </c>
      <c r="C1176" s="163" t="s">
        <v>28</v>
      </c>
      <c r="D1176" s="150">
        <v>31578</v>
      </c>
      <c r="E1176" s="151" t="s">
        <v>9</v>
      </c>
      <c r="F1176" s="63" t="str">
        <f>IF(E1176="","",_xlfn.CONCAT(E1176,_xlfn.XLOOKUP(D1176,$J$9:$J$23,$I$9:$I$23,"ERROR",1,-1)))</f>
        <v>MSEN</v>
      </c>
      <c r="G1176" s="17" t="str">
        <f>_xlfn.CONCAT(A1176," ",B1176)</f>
        <v>Leslie Turner</v>
      </c>
    </row>
    <row r="1177" spans="1:7" x14ac:dyDescent="0.45">
      <c r="A1177" s="146" t="s">
        <v>440</v>
      </c>
      <c r="B1177" s="146" t="s">
        <v>1359</v>
      </c>
      <c r="C1177" s="146" t="s">
        <v>28</v>
      </c>
      <c r="D1177" s="147">
        <v>27370</v>
      </c>
      <c r="E1177" s="148" t="s">
        <v>9</v>
      </c>
      <c r="F1177" s="63" t="str">
        <f>IF(E1177="","",_xlfn.CONCAT(E1177,_xlfn.XLOOKUP(D1177,$J$9:$J$23,$I$9:$I$23,"ERROR",1,-1)))</f>
        <v>MV50</v>
      </c>
      <c r="G1177" s="17" t="str">
        <f>_xlfn.CONCAT(A1177," ",B1177)</f>
        <v>Craig Tweedle</v>
      </c>
    </row>
    <row r="1178" spans="1:7" x14ac:dyDescent="0.45">
      <c r="A1178" s="152" t="s">
        <v>285</v>
      </c>
      <c r="B1178" s="152" t="s">
        <v>1360</v>
      </c>
      <c r="C1178" s="152" t="s">
        <v>28</v>
      </c>
      <c r="D1178" s="147">
        <v>38718</v>
      </c>
      <c r="E1178" s="148" t="s">
        <v>9</v>
      </c>
      <c r="F1178" s="63" t="str">
        <f>IF(E1178="","",_xlfn.CONCAT(E1178,_xlfn.XLOOKUP(D1178,$J$9:$J$23,$I$9:$I$23,"ERROR",1,-1)))</f>
        <v>MU23</v>
      </c>
      <c r="G1178" s="17" t="str">
        <f>_xlfn.CONCAT(A1178," ",B1178)</f>
        <v>Max Tyson</v>
      </c>
    </row>
    <row r="1179" spans="1:7" x14ac:dyDescent="0.45">
      <c r="A1179" s="146" t="s">
        <v>1361</v>
      </c>
      <c r="B1179" s="146" t="s">
        <v>1362</v>
      </c>
      <c r="C1179" s="146" t="s">
        <v>1363</v>
      </c>
      <c r="D1179" s="147">
        <v>34670</v>
      </c>
      <c r="E1179" s="148" t="s">
        <v>9</v>
      </c>
      <c r="F1179" s="63" t="str">
        <f>IF(E1179="","",_xlfn.CONCAT(E1179,_xlfn.XLOOKUP(D1179,$J$9:$J$23,$I$9:$I$23,"ERROR",1,-1)))</f>
        <v>MSEN</v>
      </c>
      <c r="G1179" s="17" t="str">
        <f>_xlfn.CONCAT(A1179," ",B1179)</f>
        <v>Jose Jorge Ubico Koose</v>
      </c>
    </row>
    <row r="1180" spans="1:7" x14ac:dyDescent="0.45">
      <c r="A1180" s="146" t="s">
        <v>1364</v>
      </c>
      <c r="B1180" s="146" t="s">
        <v>1365</v>
      </c>
      <c r="C1180" s="146" t="s">
        <v>28</v>
      </c>
      <c r="D1180" s="147">
        <v>28874</v>
      </c>
      <c r="E1180" s="148" t="s">
        <v>9</v>
      </c>
      <c r="F1180" s="63" t="str">
        <f>IF(E1180="","",_xlfn.CONCAT(E1180,_xlfn.XLOOKUP(D1180,$J$9:$J$23,$I$9:$I$23,"ERROR",1,-1)))</f>
        <v>MV40</v>
      </c>
      <c r="G1180" s="17" t="str">
        <f>_xlfn.CONCAT(A1180," ",B1180)</f>
        <v>Andrei Vais</v>
      </c>
    </row>
    <row r="1181" spans="1:7" x14ac:dyDescent="0.45">
      <c r="A1181" s="149" t="s">
        <v>791</v>
      </c>
      <c r="B1181" s="149" t="s">
        <v>1107</v>
      </c>
      <c r="C1181" s="149" t="s">
        <v>24</v>
      </c>
      <c r="D1181" s="150">
        <v>22255</v>
      </c>
      <c r="E1181" s="151" t="s">
        <v>9</v>
      </c>
      <c r="F1181" s="63" t="str">
        <f>IF(E1181="","",_xlfn.CONCAT(E1181,_xlfn.XLOOKUP(D1181,$J$9:$J$23,$I$9:$I$23,"ERROR",1,-1)))</f>
        <v>MV60</v>
      </c>
      <c r="G1181" s="17" t="str">
        <f>_xlfn.CONCAT(A1181," ",B1181)</f>
        <v>Colin Valentine</v>
      </c>
    </row>
    <row r="1182" spans="1:7" x14ac:dyDescent="0.45">
      <c r="A1182" s="146" t="s">
        <v>1366</v>
      </c>
      <c r="B1182" s="146" t="s">
        <v>1367</v>
      </c>
      <c r="C1182" s="146" t="s">
        <v>24</v>
      </c>
      <c r="D1182" s="147">
        <v>34004</v>
      </c>
      <c r="E1182" s="148" t="s">
        <v>16</v>
      </c>
      <c r="F1182" s="63" t="str">
        <f>IF(E1182="","",_xlfn.CONCAT(E1182,_xlfn.XLOOKUP(D1182,$J$9:$J$23,$I$9:$I$23,"ERROR",1,-1)))</f>
        <v>FSEN</v>
      </c>
      <c r="G1182" s="17" t="str">
        <f>_xlfn.CONCAT(A1182," ",B1182)</f>
        <v>Miek van Kleet</v>
      </c>
    </row>
    <row r="1183" spans="1:7" x14ac:dyDescent="0.45">
      <c r="A1183" s="163" t="s">
        <v>1471</v>
      </c>
      <c r="B1183" s="163" t="s">
        <v>1472</v>
      </c>
      <c r="C1183" s="163" t="s">
        <v>28</v>
      </c>
      <c r="D1183" s="150">
        <v>30158</v>
      </c>
      <c r="E1183" s="151" t="s">
        <v>16</v>
      </c>
      <c r="F1183" s="63" t="str">
        <f>IF(E1183="","",_xlfn.CONCAT(E1183,_xlfn.XLOOKUP(D1183,$J$9:$J$23,$I$9:$I$23,"ERROR",1,-1)))</f>
        <v>FV40</v>
      </c>
      <c r="G1183" s="17" t="str">
        <f>_xlfn.CONCAT(A1183," ",B1183)</f>
        <v>Femke van Schelven</v>
      </c>
    </row>
    <row r="1184" spans="1:7" x14ac:dyDescent="0.45">
      <c r="A1184" s="146" t="s">
        <v>1368</v>
      </c>
      <c r="B1184" s="146" t="s">
        <v>1369</v>
      </c>
      <c r="C1184" s="146" t="s">
        <v>24</v>
      </c>
      <c r="D1184" s="147">
        <v>28069</v>
      </c>
      <c r="E1184" s="148" t="s">
        <v>9</v>
      </c>
      <c r="F1184" s="63" t="str">
        <f>IF(E1184="","",_xlfn.CONCAT(E1184,_xlfn.XLOOKUP(D1184,$J$9:$J$23,$I$9:$I$23,"ERROR",1,-1)))</f>
        <v>MV40</v>
      </c>
      <c r="G1184" s="17" t="str">
        <f>_xlfn.CONCAT(A1184," ",B1184)</f>
        <v>Phillipo Van Winkle</v>
      </c>
    </row>
    <row r="1185" spans="1:7" x14ac:dyDescent="0.45">
      <c r="A1185" s="149" t="s">
        <v>22</v>
      </c>
      <c r="B1185" s="149" t="s">
        <v>1370</v>
      </c>
      <c r="C1185" s="149" t="s">
        <v>28</v>
      </c>
      <c r="D1185" s="150">
        <v>37509</v>
      </c>
      <c r="E1185" s="151" t="s">
        <v>9</v>
      </c>
      <c r="F1185" s="63" t="str">
        <f>IF(E1185="","",_xlfn.CONCAT(E1185,_xlfn.XLOOKUP(D1185,$J$9:$J$23,$I$9:$I$23,"ERROR",1,-1)))</f>
        <v>MSEN</v>
      </c>
      <c r="G1185" s="17" t="str">
        <f>_xlfn.CONCAT(A1185," ",B1185)</f>
        <v>Jacob Varley</v>
      </c>
    </row>
    <row r="1186" spans="1:7" x14ac:dyDescent="0.45">
      <c r="A1186" s="149" t="s">
        <v>305</v>
      </c>
      <c r="B1186" s="149" t="s">
        <v>1370</v>
      </c>
      <c r="C1186" s="149" t="s">
        <v>502</v>
      </c>
      <c r="D1186" s="150">
        <v>27046</v>
      </c>
      <c r="E1186" s="151" t="s">
        <v>9</v>
      </c>
      <c r="F1186" s="63" t="str">
        <f>IF(E1186="","",_xlfn.CONCAT(E1186,_xlfn.XLOOKUP(D1186,$J$9:$J$23,$I$9:$I$23,"ERROR",1,-1)))</f>
        <v>MV50</v>
      </c>
      <c r="G1186" s="17" t="str">
        <f>_xlfn.CONCAT(A1186," ",B1186)</f>
        <v>Martin Varley</v>
      </c>
    </row>
    <row r="1187" spans="1:7" x14ac:dyDescent="0.45">
      <c r="A1187" s="149" t="s">
        <v>99</v>
      </c>
      <c r="B1187" s="149" t="s">
        <v>1370</v>
      </c>
      <c r="C1187" s="149" t="s">
        <v>28</v>
      </c>
      <c r="D1187" s="150">
        <v>39103</v>
      </c>
      <c r="E1187" s="151" t="s">
        <v>9</v>
      </c>
      <c r="F1187" s="63" t="str">
        <f>IF(E1187="","",_xlfn.CONCAT(E1187,_xlfn.XLOOKUP(D1187,$J$9:$J$23,$I$9:$I$23,"ERROR",1,-1)))</f>
        <v>MU19</v>
      </c>
      <c r="G1187" s="17" t="str">
        <f>_xlfn.CONCAT(A1187," ",B1187)</f>
        <v>Rowan Varley</v>
      </c>
    </row>
    <row r="1188" spans="1:7" x14ac:dyDescent="0.45">
      <c r="A1188" s="149" t="s">
        <v>1371</v>
      </c>
      <c r="B1188" s="149" t="s">
        <v>1372</v>
      </c>
      <c r="D1188" s="150">
        <v>42642</v>
      </c>
      <c r="E1188" s="151" t="s">
        <v>16</v>
      </c>
      <c r="F1188" s="63" t="str">
        <f>IF(E1188="","",_xlfn.CONCAT(E1188,_xlfn.XLOOKUP(D1188,$J$9:$J$23,$I$9:$I$23,"ERROR",1,-1)))</f>
        <v>FU11</v>
      </c>
      <c r="G1188" s="17" t="str">
        <f>_xlfn.CONCAT(A1188," ",B1188)</f>
        <v>Isla Veitch</v>
      </c>
    </row>
    <row r="1189" spans="1:7" x14ac:dyDescent="0.45">
      <c r="A1189" s="149" t="s">
        <v>831</v>
      </c>
      <c r="B1189" s="149" t="s">
        <v>1372</v>
      </c>
      <c r="D1189" s="150">
        <v>41724</v>
      </c>
      <c r="E1189" s="151" t="s">
        <v>16</v>
      </c>
      <c r="F1189" s="63" t="str">
        <f>IF(E1189="","",_xlfn.CONCAT(E1189,_xlfn.XLOOKUP(D1189,$J$9:$J$23,$I$9:$I$23,"ERROR",1,-1)))</f>
        <v>FU13</v>
      </c>
      <c r="G1189" s="17" t="str">
        <f>_xlfn.CONCAT(A1189," ",B1189)</f>
        <v>Megan Veitch</v>
      </c>
    </row>
    <row r="1190" spans="1:7" x14ac:dyDescent="0.45">
      <c r="A1190" s="163" t="s">
        <v>1032</v>
      </c>
      <c r="B1190" s="163" t="s">
        <v>698</v>
      </c>
      <c r="C1190" s="163" t="s">
        <v>268</v>
      </c>
      <c r="D1190" s="150">
        <v>25900</v>
      </c>
      <c r="E1190" s="151" t="s">
        <v>16</v>
      </c>
      <c r="F1190" s="63" t="str">
        <f>IF(E1190="","",_xlfn.CONCAT(E1190,_xlfn.XLOOKUP(D1190,$J$9:$J$23,$I$9:$I$23,"ERROR",1,-1)))</f>
        <v>FV50</v>
      </c>
      <c r="G1190" s="17" t="str">
        <f>_xlfn.CONCAT(A1190," ",B1190)</f>
        <v>Jane Verity</v>
      </c>
    </row>
    <row r="1191" spans="1:7" x14ac:dyDescent="0.45">
      <c r="A1191" s="146" t="s">
        <v>190</v>
      </c>
      <c r="B1191" s="146" t="s">
        <v>1373</v>
      </c>
      <c r="C1191" s="146" t="s">
        <v>28</v>
      </c>
      <c r="D1191" s="147">
        <v>25136</v>
      </c>
      <c r="E1191" s="148" t="s">
        <v>16</v>
      </c>
      <c r="F1191" s="63" t="str">
        <f>IF(E1191="","",_xlfn.CONCAT(E1191,_xlfn.XLOOKUP(D1191,$J$9:$J$23,$I$9:$I$23,"ERROR",1,-1)))</f>
        <v>FV50</v>
      </c>
      <c r="G1191" s="17" t="str">
        <f>_xlfn.CONCAT(A1191," ",B1191)</f>
        <v>Lucy Verney</v>
      </c>
    </row>
    <row r="1192" spans="1:7" x14ac:dyDescent="0.45">
      <c r="A1192" s="146" t="s">
        <v>10</v>
      </c>
      <c r="B1192" s="146" t="s">
        <v>1374</v>
      </c>
      <c r="C1192" s="146" t="s">
        <v>28</v>
      </c>
      <c r="D1192" s="147">
        <v>27244</v>
      </c>
      <c r="E1192" s="148" t="s">
        <v>9</v>
      </c>
      <c r="F1192" s="63" t="str">
        <f>IF(E1192="","",_xlfn.CONCAT(E1192,_xlfn.XLOOKUP(D1192,$J$9:$J$23,$I$9:$I$23,"ERROR",1,-1)))</f>
        <v>MV50</v>
      </c>
      <c r="G1192" s="17" t="str">
        <f>_xlfn.CONCAT(A1192," ",B1192)</f>
        <v>Ben Wadsworth</v>
      </c>
    </row>
    <row r="1193" spans="1:7" x14ac:dyDescent="0.45">
      <c r="A1193" s="146" t="s">
        <v>1375</v>
      </c>
      <c r="B1193" s="146" t="s">
        <v>1376</v>
      </c>
      <c r="C1193" s="146" t="s">
        <v>173</v>
      </c>
      <c r="D1193" s="147">
        <v>34100</v>
      </c>
      <c r="E1193" s="148" t="s">
        <v>9</v>
      </c>
      <c r="F1193" s="63" t="str">
        <f>IF(E1193="","",_xlfn.CONCAT(E1193,_xlfn.XLOOKUP(D1193,$J$9:$J$23,$I$9:$I$23,"ERROR",1,-1)))</f>
        <v>MSEN</v>
      </c>
      <c r="G1193" s="17" t="str">
        <f>_xlfn.CONCAT(A1193," ",B1193)</f>
        <v>Charles Wain</v>
      </c>
    </row>
    <row r="1194" spans="1:7" x14ac:dyDescent="0.45">
      <c r="A1194" s="146" t="s">
        <v>967</v>
      </c>
      <c r="B1194" s="146" t="s">
        <v>1377</v>
      </c>
      <c r="C1194" s="146" t="s">
        <v>24</v>
      </c>
      <c r="D1194" s="147">
        <v>28550</v>
      </c>
      <c r="E1194" s="148" t="s">
        <v>16</v>
      </c>
      <c r="F1194" s="63" t="str">
        <f>IF(E1194="","",_xlfn.CONCAT(E1194,_xlfn.XLOOKUP(D1194,$J$9:$J$23,$I$9:$I$23,"ERROR",1,-1)))</f>
        <v>FV40</v>
      </c>
      <c r="G1194" s="17" t="str">
        <f>_xlfn.CONCAT(A1194," ",B1194)</f>
        <v>Philippa Wakefield</v>
      </c>
    </row>
    <row r="1195" spans="1:7" x14ac:dyDescent="0.45">
      <c r="A1195" s="152" t="s">
        <v>832</v>
      </c>
      <c r="B1195" s="152" t="s">
        <v>1378</v>
      </c>
      <c r="C1195" s="152" t="s">
        <v>79</v>
      </c>
      <c r="D1195" s="147">
        <v>38701</v>
      </c>
      <c r="E1195" s="148" t="s">
        <v>9</v>
      </c>
      <c r="F1195" s="63" t="str">
        <f>IF(E1195="","",_xlfn.CONCAT(E1195,_xlfn.XLOOKUP(D1195,$J$9:$J$23,$I$9:$I$23,"ERROR",1,-1)))</f>
        <v>MU23</v>
      </c>
      <c r="G1195" s="17" t="str">
        <f>_xlfn.CONCAT(A1195," ",B1195)</f>
        <v>Edward Walker</v>
      </c>
    </row>
    <row r="1196" spans="1:7" x14ac:dyDescent="0.45">
      <c r="A1196" s="146" t="s">
        <v>1379</v>
      </c>
      <c r="B1196" s="146" t="s">
        <v>1378</v>
      </c>
      <c r="C1196" s="146" t="s">
        <v>28</v>
      </c>
      <c r="D1196" s="147">
        <v>35762</v>
      </c>
      <c r="E1196" s="148" t="s">
        <v>16</v>
      </c>
      <c r="F1196" s="63" t="str">
        <f>IF(E1196="","",_xlfn.CONCAT(E1196,_xlfn.XLOOKUP(D1196,$J$9:$J$23,$I$9:$I$23,"ERROR",1,-1)))</f>
        <v>FSEN</v>
      </c>
      <c r="G1196" s="17" t="str">
        <f>_xlfn.CONCAT(A1196," ",B1196)</f>
        <v>Lauren Walker</v>
      </c>
    </row>
    <row r="1197" spans="1:7" x14ac:dyDescent="0.45">
      <c r="A1197" s="146" t="s">
        <v>118</v>
      </c>
      <c r="B1197" s="146" t="s">
        <v>1378</v>
      </c>
      <c r="C1197" s="146" t="s">
        <v>28</v>
      </c>
      <c r="D1197" s="147">
        <v>34009</v>
      </c>
      <c r="E1197" s="148" t="s">
        <v>9</v>
      </c>
      <c r="F1197" s="63" t="str">
        <f>IF(E1197="","",_xlfn.CONCAT(E1197,_xlfn.XLOOKUP(D1197,$J$9:$J$23,$I$9:$I$23,"ERROR",1,-1)))</f>
        <v>MSEN</v>
      </c>
      <c r="G1197" s="17" t="str">
        <f>_xlfn.CONCAT(A1197," ",B1197)</f>
        <v>Simon Walker</v>
      </c>
    </row>
    <row r="1198" spans="1:7" x14ac:dyDescent="0.45">
      <c r="A1198" s="146" t="s">
        <v>321</v>
      </c>
      <c r="B1198" s="146" t="s">
        <v>1378</v>
      </c>
      <c r="C1198" s="146" t="s">
        <v>24</v>
      </c>
      <c r="D1198" s="147">
        <v>29007</v>
      </c>
      <c r="E1198" s="148" t="s">
        <v>16</v>
      </c>
      <c r="F1198" s="63" t="str">
        <f>IF(E1198="","",_xlfn.CONCAT(E1198,_xlfn.XLOOKUP(D1198,$J$9:$J$23,$I$9:$I$23,"ERROR",1,-1)))</f>
        <v>FV40</v>
      </c>
      <c r="G1198" s="17" t="str">
        <f>_xlfn.CONCAT(A1198," ",B1198)</f>
        <v>Lindsay Walker</v>
      </c>
    </row>
    <row r="1199" spans="1:7" x14ac:dyDescent="0.45">
      <c r="A1199" s="146" t="s">
        <v>188</v>
      </c>
      <c r="B1199" s="146" t="s">
        <v>1378</v>
      </c>
      <c r="C1199" s="146" t="s">
        <v>15</v>
      </c>
      <c r="D1199" s="147">
        <v>27287</v>
      </c>
      <c r="E1199" s="148" t="s">
        <v>16</v>
      </c>
      <c r="F1199" s="63" t="str">
        <f>IF(E1199="","",_xlfn.CONCAT(E1199,_xlfn.XLOOKUP(D1199,$J$9:$J$23,$I$9:$I$23,"ERROR",1,-1)))</f>
        <v>FV50</v>
      </c>
      <c r="G1199" s="17" t="str">
        <f>_xlfn.CONCAT(A1199," ",B1199)</f>
        <v>Debbie Walker</v>
      </c>
    </row>
    <row r="1200" spans="1:7" x14ac:dyDescent="0.45">
      <c r="A1200" s="146" t="s">
        <v>72</v>
      </c>
      <c r="B1200" s="146" t="s">
        <v>1380</v>
      </c>
      <c r="C1200" s="146" t="s">
        <v>1304</v>
      </c>
      <c r="D1200" s="147">
        <v>28793</v>
      </c>
      <c r="E1200" s="148" t="s">
        <v>9</v>
      </c>
      <c r="F1200" s="63" t="str">
        <f>IF(E1200="","",_xlfn.CONCAT(E1200,_xlfn.XLOOKUP(D1200,$J$9:$J$23,$I$9:$I$23,"ERROR",1,-1)))</f>
        <v>MV40</v>
      </c>
      <c r="G1200" s="17" t="str">
        <f>_xlfn.CONCAT(A1200," ",B1200)</f>
        <v>Andrew Wallace</v>
      </c>
    </row>
    <row r="1201" spans="1:7" x14ac:dyDescent="0.45">
      <c r="A1201" s="146" t="s">
        <v>926</v>
      </c>
      <c r="B1201" s="146" t="s">
        <v>1380</v>
      </c>
      <c r="C1201" s="146" t="s">
        <v>8</v>
      </c>
      <c r="D1201" s="150">
        <v>26964</v>
      </c>
      <c r="E1201" s="151" t="s">
        <v>9</v>
      </c>
      <c r="F1201" s="63" t="str">
        <f>IF(E1201="","",_xlfn.CONCAT(E1201,_xlfn.XLOOKUP(D1201,$J$9:$J$23,$I$9:$I$23,"ERROR",1,-1)))</f>
        <v>MV50</v>
      </c>
      <c r="G1201" s="17" t="str">
        <f>_xlfn.CONCAT(A1201," ",B1201)</f>
        <v>Kevin Wallace</v>
      </c>
    </row>
    <row r="1202" spans="1:7" x14ac:dyDescent="0.45">
      <c r="A1202" s="149" t="s">
        <v>93</v>
      </c>
      <c r="B1202" s="149" t="s">
        <v>1381</v>
      </c>
      <c r="C1202" s="149" t="s">
        <v>28</v>
      </c>
      <c r="D1202" s="150">
        <v>32911</v>
      </c>
      <c r="E1202" s="151" t="s">
        <v>9</v>
      </c>
      <c r="F1202" s="63" t="str">
        <f>IF(E1202="","",_xlfn.CONCAT(E1202,_xlfn.XLOOKUP(D1202,$J$9:$J$23,$I$9:$I$23,"ERROR",1,-1)))</f>
        <v>MSEN</v>
      </c>
      <c r="G1202" s="17" t="str">
        <f>_xlfn.CONCAT(A1202," ",B1202)</f>
        <v>James Warburton</v>
      </c>
    </row>
    <row r="1203" spans="1:7" x14ac:dyDescent="0.45">
      <c r="A1203" s="146" t="s">
        <v>1204</v>
      </c>
      <c r="B1203" s="146" t="s">
        <v>1382</v>
      </c>
      <c r="C1203" s="146" t="s">
        <v>24</v>
      </c>
      <c r="D1203" s="147">
        <v>32313</v>
      </c>
      <c r="E1203" s="148" t="s">
        <v>16</v>
      </c>
      <c r="F1203" s="63" t="str">
        <f>IF(E1203="","",_xlfn.CONCAT(E1203,_xlfn.XLOOKUP(D1203,$J$9:$J$23,$I$9:$I$23,"ERROR",1,-1)))</f>
        <v>FSEN</v>
      </c>
      <c r="G1203" s="17" t="str">
        <f>_xlfn.CONCAT(A1203," ",B1203)</f>
        <v>Vicky Ware</v>
      </c>
    </row>
    <row r="1204" spans="1:7" x14ac:dyDescent="0.45">
      <c r="A1204" s="146" t="s">
        <v>717</v>
      </c>
      <c r="B1204" s="146" t="s">
        <v>1382</v>
      </c>
      <c r="C1204" s="146" t="s">
        <v>24</v>
      </c>
      <c r="D1204" s="147">
        <v>32161</v>
      </c>
      <c r="E1204" s="148" t="s">
        <v>16</v>
      </c>
      <c r="F1204" s="63" t="str">
        <f>IF(E1204="","",_xlfn.CONCAT(E1204,_xlfn.XLOOKUP(D1204,$J$9:$J$23,$I$9:$I$23,"ERROR",1,-1)))</f>
        <v>FSEN</v>
      </c>
      <c r="G1204" s="17" t="str">
        <f>_xlfn.CONCAT(A1204," ",B1204)</f>
        <v>Victoria Ware</v>
      </c>
    </row>
    <row r="1205" spans="1:7" x14ac:dyDescent="0.45">
      <c r="A1205" s="149" t="s">
        <v>61</v>
      </c>
      <c r="B1205" s="149" t="s">
        <v>1383</v>
      </c>
      <c r="C1205" s="149" t="s">
        <v>24</v>
      </c>
      <c r="D1205" s="150">
        <v>29720</v>
      </c>
      <c r="E1205" s="151" t="s">
        <v>9</v>
      </c>
      <c r="F1205" s="63" t="str">
        <f>IF(E1205="","",_xlfn.CONCAT(E1205,_xlfn.XLOOKUP(D1205,$J$9:$J$23,$I$9:$I$23,"ERROR",1,-1)))</f>
        <v>MV40</v>
      </c>
      <c r="G1205" s="17" t="str">
        <f>_xlfn.CONCAT(A1205," ",B1205)</f>
        <v>David Waterhouse</v>
      </c>
    </row>
    <row r="1206" spans="1:7" x14ac:dyDescent="0.45">
      <c r="A1206" s="146" t="s">
        <v>86</v>
      </c>
      <c r="B1206" s="146" t="s">
        <v>1384</v>
      </c>
      <c r="C1206" s="146" t="s">
        <v>28</v>
      </c>
      <c r="D1206" s="147">
        <v>21223</v>
      </c>
      <c r="E1206" s="148" t="s">
        <v>9</v>
      </c>
      <c r="F1206" s="63" t="str">
        <f>IF(E1206="","",_xlfn.CONCAT(E1206,_xlfn.XLOOKUP(D1206,$J$9:$J$23,$I$9:$I$23,"ERROR",1,-1)))</f>
        <v>MV60</v>
      </c>
      <c r="G1206" s="17" t="str">
        <f>_xlfn.CONCAT(A1206," ",B1206)</f>
        <v>Steve Wathall</v>
      </c>
    </row>
    <row r="1207" spans="1:7" x14ac:dyDescent="0.45">
      <c r="A1207" s="146" t="s">
        <v>129</v>
      </c>
      <c r="B1207" s="146" t="s">
        <v>1385</v>
      </c>
      <c r="C1207" s="146" t="s">
        <v>589</v>
      </c>
      <c r="D1207" s="147">
        <v>32939</v>
      </c>
      <c r="E1207" s="148" t="s">
        <v>16</v>
      </c>
      <c r="F1207" s="63" t="str">
        <f>IF(E1207="","",_xlfn.CONCAT(E1207,_xlfn.XLOOKUP(D1207,$J$9:$J$23,$I$9:$I$23,"ERROR",1,-1)))</f>
        <v>FSEN</v>
      </c>
      <c r="G1207" s="17" t="str">
        <f>_xlfn.CONCAT(A1207," ",B1207)</f>
        <v>Emma Watson</v>
      </c>
    </row>
    <row r="1208" spans="1:7" x14ac:dyDescent="0.45">
      <c r="A1208" s="163" t="s">
        <v>383</v>
      </c>
      <c r="B1208" s="163" t="s">
        <v>1385</v>
      </c>
      <c r="C1208" s="163" t="s">
        <v>91</v>
      </c>
      <c r="D1208" s="150">
        <v>22960</v>
      </c>
      <c r="E1208" s="151" t="s">
        <v>9</v>
      </c>
      <c r="F1208" s="63" t="str">
        <f>IF(E1208="","",_xlfn.CONCAT(E1208,_xlfn.XLOOKUP(D1208,$J$9:$J$23,$I$9:$I$23,"ERROR",1,-1)))</f>
        <v>MV60</v>
      </c>
      <c r="G1208" s="17" t="str">
        <f>_xlfn.CONCAT(A1208," ",B1208)</f>
        <v>Graham Watson</v>
      </c>
    </row>
    <row r="1209" spans="1:7" x14ac:dyDescent="0.45">
      <c r="A1209" s="146" t="s">
        <v>791</v>
      </c>
      <c r="B1209" s="146" t="s">
        <v>1386</v>
      </c>
      <c r="C1209" s="146" t="s">
        <v>91</v>
      </c>
      <c r="D1209" s="147">
        <v>19072</v>
      </c>
      <c r="E1209" s="148" t="s">
        <v>9</v>
      </c>
      <c r="F1209" s="63" t="str">
        <f>IF(E1209="","",_xlfn.CONCAT(E1209,_xlfn.XLOOKUP(D1209,$J$9:$J$23,$I$9:$I$23,"ERROR",1,-1)))</f>
        <v>MV70</v>
      </c>
      <c r="G1209" s="17" t="str">
        <f>_xlfn.CONCAT(A1209," ",B1209)</f>
        <v>Colin Webb</v>
      </c>
    </row>
    <row r="1210" spans="1:7" x14ac:dyDescent="0.45">
      <c r="A1210" s="155" t="s">
        <v>26</v>
      </c>
      <c r="B1210" s="155" t="s">
        <v>1387</v>
      </c>
      <c r="C1210" s="155" t="s">
        <v>43</v>
      </c>
      <c r="D1210" s="156">
        <v>23553</v>
      </c>
      <c r="E1210" s="157" t="s">
        <v>9</v>
      </c>
      <c r="F1210" s="63" t="str">
        <f>IF(E1210="","",_xlfn.CONCAT(E1210,_xlfn.XLOOKUP(D1210,$J$9:$J$23,$I$9:$I$23,"ERROR",1,-1)))</f>
        <v>MV60</v>
      </c>
      <c r="G1210" s="17" t="str">
        <f>_xlfn.CONCAT(A1210," ",B1210)</f>
        <v>Neil Weightman</v>
      </c>
    </row>
    <row r="1211" spans="1:7" x14ac:dyDescent="0.45">
      <c r="A1211" s="146" t="s">
        <v>489</v>
      </c>
      <c r="B1211" s="146" t="s">
        <v>1388</v>
      </c>
      <c r="C1211" s="146" t="s">
        <v>139</v>
      </c>
      <c r="D1211" s="147">
        <v>38998</v>
      </c>
      <c r="E1211" s="148" t="s">
        <v>16</v>
      </c>
      <c r="F1211" s="63" t="str">
        <f>IF(E1211="","",_xlfn.CONCAT(E1211,_xlfn.XLOOKUP(D1211,$J$9:$J$23,$I$9:$I$23,"ERROR",1,-1)))</f>
        <v>FU23</v>
      </c>
      <c r="G1211" s="17" t="str">
        <f>_xlfn.CONCAT(A1211," ",B1211)</f>
        <v>Grace Wells</v>
      </c>
    </row>
    <row r="1212" spans="1:7" x14ac:dyDescent="0.45">
      <c r="A1212" s="146" t="s">
        <v>301</v>
      </c>
      <c r="B1212" s="146" t="s">
        <v>1388</v>
      </c>
      <c r="C1212" s="146" t="s">
        <v>139</v>
      </c>
      <c r="D1212" s="147">
        <v>25774</v>
      </c>
      <c r="E1212" s="148" t="s">
        <v>9</v>
      </c>
      <c r="F1212" s="63" t="str">
        <f>IF(E1212="","",_xlfn.CONCAT(E1212,_xlfn.XLOOKUP(D1212,$J$9:$J$23,$I$9:$I$23,"ERROR",1,-1)))</f>
        <v>MV50</v>
      </c>
      <c r="G1212" s="17" t="str">
        <f>_xlfn.CONCAT(A1212," ",B1212)</f>
        <v>Richard Wells</v>
      </c>
    </row>
    <row r="1213" spans="1:7" x14ac:dyDescent="0.45">
      <c r="A1213" s="146" t="s">
        <v>143</v>
      </c>
      <c r="B1213" s="146" t="s">
        <v>1389</v>
      </c>
      <c r="C1213" s="146" t="s">
        <v>28</v>
      </c>
      <c r="D1213" s="147">
        <v>26623</v>
      </c>
      <c r="E1213" s="148" t="s">
        <v>9</v>
      </c>
      <c r="F1213" s="63" t="str">
        <f>IF(E1213="","",_xlfn.CONCAT(E1213,_xlfn.XLOOKUP(D1213,$J$9:$J$23,$I$9:$I$23,"ERROR",1,-1)))</f>
        <v>MV50</v>
      </c>
      <c r="G1213" s="17" t="str">
        <f>_xlfn.CONCAT(A1213," ",B1213)</f>
        <v>Chris Welton</v>
      </c>
    </row>
    <row r="1214" spans="1:7" x14ac:dyDescent="0.45">
      <c r="A1214" s="149" t="s">
        <v>36</v>
      </c>
      <c r="B1214" s="149" t="s">
        <v>1390</v>
      </c>
      <c r="D1214" s="150">
        <v>42079</v>
      </c>
      <c r="E1214" s="151" t="s">
        <v>9</v>
      </c>
      <c r="F1214" s="63" t="str">
        <f>IF(E1214="","",_xlfn.CONCAT(E1214,_xlfn.XLOOKUP(D1214,$J$9:$J$23,$I$9:$I$23,"ERROR",1,-1)))</f>
        <v>MU11</v>
      </c>
      <c r="G1214" s="17" t="str">
        <f>_xlfn.CONCAT(A1214," ",B1214)</f>
        <v>Alexander West</v>
      </c>
    </row>
    <row r="1215" spans="1:7" x14ac:dyDescent="0.45">
      <c r="A1215" s="149" t="s">
        <v>334</v>
      </c>
      <c r="B1215" s="149" t="s">
        <v>1390</v>
      </c>
      <c r="C1215" s="149" t="s">
        <v>28</v>
      </c>
      <c r="D1215" s="150">
        <v>39781</v>
      </c>
      <c r="E1215" s="151" t="s">
        <v>9</v>
      </c>
      <c r="F1215" s="63" t="str">
        <f>IF(E1215="","",_xlfn.CONCAT(E1215,_xlfn.XLOOKUP(D1215,$J$9:$J$23,$I$9:$I$23,"ERROR",1,-1)))</f>
        <v>MU19</v>
      </c>
      <c r="G1215" s="17" t="str">
        <f>_xlfn.CONCAT(A1215," ",B1215)</f>
        <v>Dylan West</v>
      </c>
    </row>
    <row r="1216" spans="1:7" x14ac:dyDescent="0.45">
      <c r="A1216" s="146" t="s">
        <v>118</v>
      </c>
      <c r="B1216" s="146" t="s">
        <v>1390</v>
      </c>
      <c r="C1216" s="146" t="s">
        <v>24</v>
      </c>
      <c r="D1216" s="147">
        <v>30280</v>
      </c>
      <c r="E1216" s="148" t="s">
        <v>9</v>
      </c>
      <c r="F1216" s="63" t="str">
        <f>IF(E1216="","",_xlfn.CONCAT(E1216,_xlfn.XLOOKUP(D1216,$J$9:$J$23,$I$9:$I$23,"ERROR",1,-1)))</f>
        <v>MV40</v>
      </c>
      <c r="G1216" s="17" t="str">
        <f>_xlfn.CONCAT(A1216," ",B1216)</f>
        <v>Simon West</v>
      </c>
    </row>
    <row r="1217" spans="1:7" x14ac:dyDescent="0.45">
      <c r="A1217" s="146" t="s">
        <v>215</v>
      </c>
      <c r="B1217" s="146" t="s">
        <v>1391</v>
      </c>
      <c r="C1217" s="146" t="s">
        <v>173</v>
      </c>
      <c r="D1217" s="147">
        <v>23932</v>
      </c>
      <c r="E1217" s="148" t="s">
        <v>16</v>
      </c>
      <c r="F1217" s="63" t="str">
        <f>IF(E1217="","",_xlfn.CONCAT(E1217,_xlfn.XLOOKUP(D1217,$J$9:$J$23,$I$9:$I$23,"ERROR",1,-1)))</f>
        <v>FV50</v>
      </c>
      <c r="G1217" s="17" t="str">
        <f>_xlfn.CONCAT(A1217," ",B1217)</f>
        <v>Alison Weston</v>
      </c>
    </row>
    <row r="1218" spans="1:7" x14ac:dyDescent="0.45">
      <c r="A1218" s="163" t="s">
        <v>316</v>
      </c>
      <c r="B1218" s="163" t="s">
        <v>1508</v>
      </c>
      <c r="C1218" s="163" t="s">
        <v>1495</v>
      </c>
      <c r="D1218" s="150">
        <v>28982</v>
      </c>
      <c r="E1218" s="151" t="s">
        <v>9</v>
      </c>
      <c r="F1218" s="63" t="str">
        <f>IF(E1218="","",_xlfn.CONCAT(E1218,_xlfn.XLOOKUP(D1218,$J$9:$J$23,$I$9:$I$23,"ERROR",1,-1)))</f>
        <v>MV40</v>
      </c>
      <c r="G1218" s="17" t="str">
        <f>_xlfn.CONCAT(A1218," ",B1218)</f>
        <v>Peter Whaley</v>
      </c>
    </row>
    <row r="1219" spans="1:7" x14ac:dyDescent="0.45">
      <c r="A1219" s="149" t="s">
        <v>1392</v>
      </c>
      <c r="B1219" s="149" t="s">
        <v>1393</v>
      </c>
      <c r="D1219" s="150">
        <v>42742</v>
      </c>
      <c r="E1219" s="151" t="s">
        <v>16</v>
      </c>
      <c r="F1219" s="63" t="str">
        <f>IF(E1219="","",_xlfn.CONCAT(E1219,_xlfn.XLOOKUP(D1219,$J$9:$J$23,$I$9:$I$23,"ERROR",1,-1)))</f>
        <v>FU9</v>
      </c>
      <c r="G1219" s="17" t="str">
        <f>_xlfn.CONCAT(A1219," ",B1219)</f>
        <v>Maisie Whipp</v>
      </c>
    </row>
    <row r="1220" spans="1:7" x14ac:dyDescent="0.45">
      <c r="A1220" s="146" t="s">
        <v>470</v>
      </c>
      <c r="B1220" s="146" t="s">
        <v>1394</v>
      </c>
      <c r="C1220" s="146" t="s">
        <v>318</v>
      </c>
      <c r="D1220" s="147">
        <v>22833</v>
      </c>
      <c r="E1220" s="148" t="s">
        <v>9</v>
      </c>
      <c r="F1220" s="63" t="str">
        <f>IF(E1220="","",_xlfn.CONCAT(E1220,_xlfn.XLOOKUP(D1220,$J$9:$J$23,$I$9:$I$23,"ERROR",1,-1)))</f>
        <v>MV60</v>
      </c>
      <c r="G1220" s="17" t="str">
        <f>_xlfn.CONCAT(A1220," ",B1220)</f>
        <v>Stephen Whitaker</v>
      </c>
    </row>
    <row r="1221" spans="1:7" x14ac:dyDescent="0.45">
      <c r="A1221" s="149" t="s">
        <v>330</v>
      </c>
      <c r="B1221" s="149" t="s">
        <v>1395</v>
      </c>
      <c r="D1221" s="150">
        <v>41543</v>
      </c>
      <c r="E1221" s="151" t="s">
        <v>9</v>
      </c>
      <c r="F1221" s="63" t="str">
        <f>IF(E1221="","",_xlfn.CONCAT(E1221,_xlfn.XLOOKUP(D1221,$J$9:$J$23,$I$9:$I$23,"ERROR",1,-1)))</f>
        <v>MU13</v>
      </c>
      <c r="G1221" s="17" t="str">
        <f>_xlfn.CONCAT(A1221," ",B1221)</f>
        <v>Joseph White</v>
      </c>
    </row>
    <row r="1222" spans="1:7" x14ac:dyDescent="0.45">
      <c r="A1222" s="149" t="s">
        <v>170</v>
      </c>
      <c r="B1222" s="149" t="s">
        <v>1395</v>
      </c>
      <c r="C1222" s="149" t="s">
        <v>28</v>
      </c>
      <c r="D1222" s="150">
        <v>28505</v>
      </c>
      <c r="E1222" s="151" t="s">
        <v>9</v>
      </c>
      <c r="F1222" s="63" t="str">
        <f>IF(E1222="","",_xlfn.CONCAT(E1222,_xlfn.XLOOKUP(D1222,$J$9:$J$23,$I$9:$I$23,"ERROR",1,-1)))</f>
        <v>MV40</v>
      </c>
      <c r="G1222" s="17" t="str">
        <f>_xlfn.CONCAT(A1222," ",B1222)</f>
        <v>Samuel White</v>
      </c>
    </row>
    <row r="1223" spans="1:7" x14ac:dyDescent="0.45">
      <c r="A1223" s="149" t="s">
        <v>338</v>
      </c>
      <c r="B1223" s="149" t="s">
        <v>1395</v>
      </c>
      <c r="C1223" s="149" t="s">
        <v>24</v>
      </c>
      <c r="D1223" s="150">
        <v>26970</v>
      </c>
      <c r="E1223" s="151" t="s">
        <v>9</v>
      </c>
      <c r="F1223" s="63" t="str">
        <f>IF(E1223="","",_xlfn.CONCAT(E1223,_xlfn.XLOOKUP(D1223,$J$9:$J$23,$I$9:$I$23,"ERROR",1,-1)))</f>
        <v>MV50</v>
      </c>
      <c r="G1223" s="17" t="str">
        <f>_xlfn.CONCAT(A1223," ",B1223)</f>
        <v>Scott White</v>
      </c>
    </row>
    <row r="1224" spans="1:7" x14ac:dyDescent="0.45">
      <c r="A1224" s="149" t="s">
        <v>1396</v>
      </c>
      <c r="B1224" s="149" t="s">
        <v>1397</v>
      </c>
      <c r="D1224" s="150">
        <v>41750</v>
      </c>
      <c r="E1224" s="151" t="s">
        <v>16</v>
      </c>
      <c r="F1224" s="63" t="str">
        <f>IF(E1224="","",_xlfn.CONCAT(E1224,_xlfn.XLOOKUP(D1224,$J$9:$J$23,$I$9:$I$23,"ERROR",1,-1)))</f>
        <v>FU13</v>
      </c>
      <c r="G1224" s="17" t="str">
        <f>_xlfn.CONCAT(A1224," ",B1224)</f>
        <v>Rosie Whitehead</v>
      </c>
    </row>
    <row r="1225" spans="1:7" x14ac:dyDescent="0.45">
      <c r="A1225" s="146" t="s">
        <v>273</v>
      </c>
      <c r="B1225" s="146" t="s">
        <v>1398</v>
      </c>
      <c r="C1225" s="146" t="s">
        <v>1304</v>
      </c>
      <c r="D1225" s="147">
        <v>27725</v>
      </c>
      <c r="E1225" s="148" t="s">
        <v>16</v>
      </c>
      <c r="F1225" s="63" t="str">
        <f>IF(E1225="","",_xlfn.CONCAT(E1225,_xlfn.XLOOKUP(D1225,$J$9:$J$23,$I$9:$I$23,"ERROR",1,-1)))</f>
        <v>FV40</v>
      </c>
      <c r="G1225" s="17" t="str">
        <f>_xlfn.CONCAT(A1225," ",B1225)</f>
        <v>Amy Wickin</v>
      </c>
    </row>
    <row r="1226" spans="1:7" x14ac:dyDescent="0.45">
      <c r="A1226" s="149" t="s">
        <v>1399</v>
      </c>
      <c r="B1226" s="149" t="s">
        <v>1400</v>
      </c>
      <c r="C1226" s="149" t="s">
        <v>24</v>
      </c>
      <c r="D1226" s="150">
        <v>39363</v>
      </c>
      <c r="E1226" s="151" t="s">
        <v>9</v>
      </c>
      <c r="F1226" s="63" t="str">
        <f>IF(E1226="","",_xlfn.CONCAT(E1226,_xlfn.XLOOKUP(D1226,$J$9:$J$23,$I$9:$I$23,"ERROR",1,-1)))</f>
        <v>MU19</v>
      </c>
      <c r="G1226" s="17" t="str">
        <f>_xlfn.CONCAT(A1226," ",B1226)</f>
        <v>Micah Wightman</v>
      </c>
    </row>
    <row r="1227" spans="1:7" x14ac:dyDescent="0.45">
      <c r="A1227" s="146" t="s">
        <v>942</v>
      </c>
      <c r="B1227" s="146" t="s">
        <v>1401</v>
      </c>
      <c r="C1227" s="149" t="s">
        <v>48</v>
      </c>
      <c r="D1227" s="150">
        <v>42369</v>
      </c>
      <c r="E1227" s="151" t="s">
        <v>16</v>
      </c>
      <c r="F1227" s="63" t="str">
        <f>IF(E1227="","",_xlfn.CONCAT(E1227,_xlfn.XLOOKUP(D1227,$J$9:$J$23,$I$9:$I$23,"ERROR",1,-1)))</f>
        <v>FU11</v>
      </c>
      <c r="G1227" s="17" t="str">
        <f>_xlfn.CONCAT(A1227," ",B1227)</f>
        <v>Evelyn Wikes</v>
      </c>
    </row>
    <row r="1228" spans="1:7" x14ac:dyDescent="0.45">
      <c r="A1228" s="146" t="s">
        <v>1402</v>
      </c>
      <c r="B1228" s="146" t="s">
        <v>1403</v>
      </c>
      <c r="C1228" s="146" t="s">
        <v>28</v>
      </c>
      <c r="D1228" s="147">
        <v>28723</v>
      </c>
      <c r="E1228" s="148" t="s">
        <v>16</v>
      </c>
      <c r="F1228" s="63" t="str">
        <f>IF(E1228="","",_xlfn.CONCAT(E1228,_xlfn.XLOOKUP(D1228,$J$9:$J$23,$I$9:$I$23,"ERROR",1,-1)))</f>
        <v>FV40</v>
      </c>
      <c r="G1228" s="17" t="str">
        <f>_xlfn.CONCAT(A1228," ",B1228)</f>
        <v>Maggie Wild</v>
      </c>
    </row>
    <row r="1229" spans="1:7" x14ac:dyDescent="0.45">
      <c r="A1229" s="146" t="s">
        <v>1267</v>
      </c>
      <c r="B1229" s="146" t="s">
        <v>1460</v>
      </c>
      <c r="C1229" s="146" t="s">
        <v>1461</v>
      </c>
      <c r="D1229" s="150">
        <v>28326</v>
      </c>
      <c r="E1229" s="151" t="s">
        <v>9</v>
      </c>
      <c r="F1229" s="63" t="str">
        <f>IF(E1229="","",_xlfn.CONCAT(E1229,_xlfn.XLOOKUP(D1229,$J$9:$J$23,$I$9:$I$23,"ERROR",1,-1)))</f>
        <v>MV40</v>
      </c>
      <c r="G1229" s="17" t="str">
        <f>_xlfn.CONCAT(A1229," ",B1229)</f>
        <v>Robin Wilkins</v>
      </c>
    </row>
    <row r="1230" spans="1:7" x14ac:dyDescent="0.45">
      <c r="A1230" s="146" t="s">
        <v>114</v>
      </c>
      <c r="B1230" s="146" t="s">
        <v>1404</v>
      </c>
      <c r="C1230" s="146" t="s">
        <v>94</v>
      </c>
      <c r="D1230" s="147">
        <v>24530</v>
      </c>
      <c r="E1230" s="148" t="s">
        <v>9</v>
      </c>
      <c r="F1230" s="63" t="str">
        <f>IF(E1230="","",_xlfn.CONCAT(E1230,_xlfn.XLOOKUP(D1230,$J$9:$J$23,$I$9:$I$23,"ERROR",1,-1)))</f>
        <v>MV50</v>
      </c>
      <c r="G1230" s="17" t="str">
        <f>_xlfn.CONCAT(A1230," ",B1230)</f>
        <v>Barry Wilkinson</v>
      </c>
    </row>
    <row r="1231" spans="1:7" x14ac:dyDescent="0.45">
      <c r="A1231" s="146" t="s">
        <v>1186</v>
      </c>
      <c r="B1231" s="146" t="s">
        <v>1405</v>
      </c>
      <c r="C1231" s="146" t="s">
        <v>79</v>
      </c>
      <c r="D1231" s="147">
        <v>28684</v>
      </c>
      <c r="E1231" s="148" t="s">
        <v>9</v>
      </c>
      <c r="F1231" s="63" t="str">
        <f>IF(E1231="","",_xlfn.CONCAT(E1231,_xlfn.XLOOKUP(D1231,$J$9:$J$23,$I$9:$I$23,"ERROR",1,-1)))</f>
        <v>MV40</v>
      </c>
      <c r="G1231" s="17" t="str">
        <f>_xlfn.CONCAT(A1231," ",B1231)</f>
        <v>Russell Willett</v>
      </c>
    </row>
    <row r="1232" spans="1:7" x14ac:dyDescent="0.45">
      <c r="A1232" s="149" t="s">
        <v>358</v>
      </c>
      <c r="B1232" s="149" t="s">
        <v>1406</v>
      </c>
      <c r="C1232" s="149" t="s">
        <v>91</v>
      </c>
      <c r="D1232" s="150">
        <v>42364</v>
      </c>
      <c r="E1232" s="151" t="s">
        <v>9</v>
      </c>
      <c r="F1232" s="63" t="str">
        <f>IF(E1232="","",_xlfn.CONCAT(E1232,_xlfn.XLOOKUP(D1232,$J$9:$J$23,$I$9:$I$23,"ERROR",1,-1)))</f>
        <v>MU11</v>
      </c>
      <c r="G1232" s="17" t="str">
        <f>_xlfn.CONCAT(A1232," ",B1232)</f>
        <v>George Williams</v>
      </c>
    </row>
    <row r="1233" spans="1:7" x14ac:dyDescent="0.45">
      <c r="A1233" s="146" t="s">
        <v>404</v>
      </c>
      <c r="B1233" s="146" t="s">
        <v>1406</v>
      </c>
      <c r="C1233" s="146" t="s">
        <v>24</v>
      </c>
      <c r="D1233" s="150">
        <v>26634</v>
      </c>
      <c r="E1233" s="151" t="s">
        <v>9</v>
      </c>
      <c r="F1233" s="63" t="str">
        <f>IF(E1233="","",_xlfn.CONCAT(E1233,_xlfn.XLOOKUP(D1233,$J$9:$J$23,$I$9:$I$23,"ERROR",1,-1)))</f>
        <v>MV50</v>
      </c>
      <c r="G1233" s="17" t="str">
        <f>_xlfn.CONCAT(A1233," ",B1233)</f>
        <v>Michael Williams</v>
      </c>
    </row>
    <row r="1234" spans="1:7" x14ac:dyDescent="0.45">
      <c r="A1234" s="146" t="s">
        <v>371</v>
      </c>
      <c r="B1234" s="146" t="s">
        <v>1407</v>
      </c>
      <c r="C1234" s="146" t="s">
        <v>20</v>
      </c>
      <c r="D1234" s="147">
        <v>34059</v>
      </c>
      <c r="E1234" s="148" t="s">
        <v>16</v>
      </c>
      <c r="F1234" s="63" t="str">
        <f>IF(E1234="","",_xlfn.CONCAT(E1234,_xlfn.XLOOKUP(D1234,$J$9:$J$23,$I$9:$I$23,"ERROR",1,-1)))</f>
        <v>FSEN</v>
      </c>
      <c r="G1234" s="17" t="str">
        <f>_xlfn.CONCAT(A1234," ",B1234)</f>
        <v>Charlotte Williamson</v>
      </c>
    </row>
    <row r="1235" spans="1:7" x14ac:dyDescent="0.45">
      <c r="A1235" s="149" t="s">
        <v>6</v>
      </c>
      <c r="B1235" s="149" t="s">
        <v>1407</v>
      </c>
      <c r="C1235" s="149" t="s">
        <v>142</v>
      </c>
      <c r="D1235" s="150">
        <v>24489</v>
      </c>
      <c r="E1235" s="151" t="s">
        <v>9</v>
      </c>
      <c r="F1235" s="63" t="str">
        <f>IF(E1235="","",_xlfn.CONCAT(E1235,_xlfn.XLOOKUP(D1235,$J$9:$J$23,$I$9:$I$23,"ERROR",1,-1)))</f>
        <v>MV50</v>
      </c>
      <c r="G1235" s="17" t="str">
        <f>_xlfn.CONCAT(A1235," ",B1235)</f>
        <v>Ian Williamson</v>
      </c>
    </row>
    <row r="1236" spans="1:7" x14ac:dyDescent="0.45">
      <c r="A1236" s="146" t="s">
        <v>390</v>
      </c>
      <c r="B1236" s="146" t="s">
        <v>1408</v>
      </c>
      <c r="C1236" s="146" t="s">
        <v>1409</v>
      </c>
      <c r="D1236" s="147">
        <v>32043</v>
      </c>
      <c r="E1236" s="148" t="s">
        <v>16</v>
      </c>
      <c r="F1236" s="63" t="str">
        <f>IF(E1236="","",_xlfn.CONCAT(E1236,_xlfn.XLOOKUP(D1236,$J$9:$J$23,$I$9:$I$23,"ERROR",1,-1)))</f>
        <v>FSEN</v>
      </c>
      <c r="G1236" s="17" t="str">
        <f>_xlfn.CONCAT(A1236," ",B1236)</f>
        <v>Alice Willson</v>
      </c>
    </row>
    <row r="1237" spans="1:7" x14ac:dyDescent="0.45">
      <c r="A1237" s="146" t="s">
        <v>1410</v>
      </c>
      <c r="B1237" s="146" t="s">
        <v>1411</v>
      </c>
      <c r="C1237" s="146" t="s">
        <v>8</v>
      </c>
      <c r="D1237" s="147">
        <v>33312</v>
      </c>
      <c r="E1237" s="148" t="s">
        <v>9</v>
      </c>
      <c r="F1237" s="63" t="str">
        <f>IF(E1237="","",_xlfn.CONCAT(E1237,_xlfn.XLOOKUP(D1237,$J$9:$J$23,$I$9:$I$23,"ERROR",1,-1)))</f>
        <v>MSEN</v>
      </c>
      <c r="G1237" s="17" t="str">
        <f>_xlfn.CONCAT(A1237," ",B1237)</f>
        <v>Ian A Wilson</v>
      </c>
    </row>
    <row r="1238" spans="1:7" x14ac:dyDescent="0.45">
      <c r="A1238" s="146" t="s">
        <v>1412</v>
      </c>
      <c r="B1238" s="146" t="s">
        <v>1411</v>
      </c>
      <c r="C1238" s="146" t="s">
        <v>8</v>
      </c>
      <c r="D1238" s="147">
        <v>30542</v>
      </c>
      <c r="E1238" s="148" t="s">
        <v>16</v>
      </c>
      <c r="F1238" s="63" t="str">
        <f>IF(E1238="","",_xlfn.CONCAT(E1238,_xlfn.XLOOKUP(D1238,$J$9:$J$23,$I$9:$I$23,"ERROR",1,-1)))</f>
        <v>FV40</v>
      </c>
      <c r="G1238" s="17" t="str">
        <f>_xlfn.CONCAT(A1238," ",B1238)</f>
        <v>Vic Wilson</v>
      </c>
    </row>
    <row r="1239" spans="1:7" x14ac:dyDescent="0.45">
      <c r="A1239" s="146" t="s">
        <v>208</v>
      </c>
      <c r="B1239" s="146" t="s">
        <v>1411</v>
      </c>
      <c r="C1239" s="146" t="s">
        <v>8</v>
      </c>
      <c r="D1239" s="147">
        <v>30269</v>
      </c>
      <c r="E1239" s="148" t="s">
        <v>9</v>
      </c>
      <c r="F1239" s="63" t="str">
        <f>IF(E1239="","",_xlfn.CONCAT(E1239,_xlfn.XLOOKUP(D1239,$J$9:$J$23,$I$9:$I$23,"ERROR",1,-1)))</f>
        <v>MV40</v>
      </c>
      <c r="G1239" s="17" t="str">
        <f>_xlfn.CONCAT(A1239," ",B1239)</f>
        <v>Dan Wilson</v>
      </c>
    </row>
    <row r="1240" spans="1:7" x14ac:dyDescent="0.45">
      <c r="A1240" s="146" t="s">
        <v>6</v>
      </c>
      <c r="B1240" s="146" t="s">
        <v>1411</v>
      </c>
      <c r="C1240" s="146" t="s">
        <v>268</v>
      </c>
      <c r="D1240" s="147">
        <v>29483</v>
      </c>
      <c r="E1240" s="148" t="s">
        <v>9</v>
      </c>
      <c r="F1240" s="63" t="str">
        <f>IF(E1240="","",_xlfn.CONCAT(E1240,_xlfn.XLOOKUP(D1240,$J$9:$J$23,$I$9:$I$23,"ERROR",1,-1)))</f>
        <v>MV40</v>
      </c>
      <c r="G1240" s="17" t="str">
        <f>_xlfn.CONCAT(A1240," ",B1240)</f>
        <v>Ian Wilson</v>
      </c>
    </row>
    <row r="1241" spans="1:7" x14ac:dyDescent="0.45">
      <c r="A1241" s="149" t="s">
        <v>1413</v>
      </c>
      <c r="B1241" s="149" t="s">
        <v>1411</v>
      </c>
      <c r="C1241" s="149" t="s">
        <v>8</v>
      </c>
      <c r="D1241" s="150">
        <v>29341</v>
      </c>
      <c r="E1241" s="151" t="s">
        <v>9</v>
      </c>
      <c r="F1241" s="63" t="str">
        <f>IF(E1241="","",_xlfn.CONCAT(E1241,_xlfn.XLOOKUP(D1241,$J$9:$J$23,$I$9:$I$23,"ERROR",1,-1)))</f>
        <v>MV40</v>
      </c>
      <c r="G1241" s="17" t="str">
        <f>_xlfn.CONCAT(A1241," ",B1241)</f>
        <v>Ian D Wilson</v>
      </c>
    </row>
    <row r="1242" spans="1:7" x14ac:dyDescent="0.45">
      <c r="A1242" s="146" t="s">
        <v>188</v>
      </c>
      <c r="B1242" s="146" t="s">
        <v>1411</v>
      </c>
      <c r="C1242" s="146" t="s">
        <v>268</v>
      </c>
      <c r="D1242" s="147">
        <v>29161</v>
      </c>
      <c r="E1242" s="148" t="s">
        <v>16</v>
      </c>
      <c r="F1242" s="63" t="str">
        <f>IF(E1242="","",_xlfn.CONCAT(E1242,_xlfn.XLOOKUP(D1242,$J$9:$J$23,$I$9:$I$23,"ERROR",1,-1)))</f>
        <v>FV40</v>
      </c>
      <c r="G1242" s="17" t="str">
        <f>_xlfn.CONCAT(A1242," ",B1242)</f>
        <v>Debbie Wilson</v>
      </c>
    </row>
    <row r="1243" spans="1:7" x14ac:dyDescent="0.45">
      <c r="A1243" s="146" t="s">
        <v>301</v>
      </c>
      <c r="B1243" s="146" t="s">
        <v>1411</v>
      </c>
      <c r="C1243" s="146" t="s">
        <v>1304</v>
      </c>
      <c r="D1243" s="147">
        <v>28636</v>
      </c>
      <c r="E1243" s="148" t="s">
        <v>9</v>
      </c>
      <c r="F1243" s="63" t="str">
        <f>IF(E1243="","",_xlfn.CONCAT(E1243,_xlfn.XLOOKUP(D1243,$J$9:$J$23,$I$9:$I$23,"ERROR",1,-1)))</f>
        <v>MV40</v>
      </c>
      <c r="G1243" s="17" t="str">
        <f>_xlfn.CONCAT(A1243," ",B1243)</f>
        <v>Richard Wilson</v>
      </c>
    </row>
    <row r="1244" spans="1:7" x14ac:dyDescent="0.45">
      <c r="A1244" s="146" t="s">
        <v>923</v>
      </c>
      <c r="B1244" s="146" t="s">
        <v>1411</v>
      </c>
      <c r="C1244" s="146" t="s">
        <v>28</v>
      </c>
      <c r="D1244" s="150">
        <v>28404</v>
      </c>
      <c r="E1244" s="151" t="s">
        <v>16</v>
      </c>
      <c r="F1244" s="63" t="str">
        <f>IF(E1244="","",_xlfn.CONCAT(E1244,_xlfn.XLOOKUP(D1244,$J$9:$J$23,$I$9:$I$23,"ERROR",1,-1)))</f>
        <v>FV40</v>
      </c>
      <c r="G1244" s="17" t="str">
        <f>_xlfn.CONCAT(A1244," ",B1244)</f>
        <v>Kerry Wilson</v>
      </c>
    </row>
    <row r="1245" spans="1:7" x14ac:dyDescent="0.45">
      <c r="A1245" s="146" t="s">
        <v>96</v>
      </c>
      <c r="B1245" s="146" t="s">
        <v>1411</v>
      </c>
      <c r="C1245" s="146" t="s">
        <v>205</v>
      </c>
      <c r="D1245" s="150">
        <v>27271</v>
      </c>
      <c r="E1245" s="148" t="s">
        <v>9</v>
      </c>
      <c r="F1245" s="63" t="str">
        <f>IF(E1245="","",_xlfn.CONCAT(E1245,_xlfn.XLOOKUP(D1245,$J$9:$J$23,$I$9:$I$23,"ERROR",1,-1)))</f>
        <v>MV50</v>
      </c>
      <c r="G1245" s="17" t="str">
        <f>_xlfn.CONCAT(A1245," ",B1245)</f>
        <v>Paul Wilson</v>
      </c>
    </row>
    <row r="1246" spans="1:7" x14ac:dyDescent="0.45">
      <c r="A1246" s="146" t="s">
        <v>340</v>
      </c>
      <c r="B1246" s="146" t="s">
        <v>1411</v>
      </c>
      <c r="C1246" s="146" t="s">
        <v>205</v>
      </c>
      <c r="D1246" s="150">
        <v>26983</v>
      </c>
      <c r="E1246" s="148" t="s">
        <v>16</v>
      </c>
      <c r="F1246" s="63" t="str">
        <f>IF(E1246="","",_xlfn.CONCAT(E1246,_xlfn.XLOOKUP(D1246,$J$9:$J$23,$I$9:$I$23,"ERROR",1,-1)))</f>
        <v>FV50</v>
      </c>
      <c r="G1246" s="17" t="str">
        <f>_xlfn.CONCAT(A1246," ",B1246)</f>
        <v>Angela Wilson</v>
      </c>
    </row>
    <row r="1247" spans="1:7" x14ac:dyDescent="0.45">
      <c r="A1247" s="146" t="s">
        <v>297</v>
      </c>
      <c r="B1247" s="146" t="s">
        <v>1411</v>
      </c>
      <c r="C1247" s="146" t="s">
        <v>1304</v>
      </c>
      <c r="D1247" s="147">
        <v>26885</v>
      </c>
      <c r="E1247" s="148" t="s">
        <v>9</v>
      </c>
      <c r="F1247" s="63" t="str">
        <f>IF(E1247="","",_xlfn.CONCAT(E1247,_xlfn.XLOOKUP(D1247,$J$9:$J$23,$I$9:$I$23,"ERROR",1,-1)))</f>
        <v>MV50</v>
      </c>
      <c r="G1247" s="17" t="str">
        <f>_xlfn.CONCAT(A1247," ",B1247)</f>
        <v>Matt Wilson</v>
      </c>
    </row>
    <row r="1248" spans="1:7" x14ac:dyDescent="0.45">
      <c r="A1248" s="146" t="s">
        <v>1414</v>
      </c>
      <c r="B1248" s="146" t="s">
        <v>1411</v>
      </c>
      <c r="C1248" s="146" t="s">
        <v>24</v>
      </c>
      <c r="D1248" s="147">
        <v>25855</v>
      </c>
      <c r="E1248" s="148" t="s">
        <v>16</v>
      </c>
      <c r="F1248" s="63" t="str">
        <f>IF(E1248="","",_xlfn.CONCAT(E1248,_xlfn.XLOOKUP(D1248,$J$9:$J$23,$I$9:$I$23,"ERROR",1,-1)))</f>
        <v>FV50</v>
      </c>
      <c r="G1248" s="17" t="str">
        <f>_xlfn.CONCAT(A1248," ",B1248)</f>
        <v>Audrey Wilson</v>
      </c>
    </row>
    <row r="1249" spans="1:7" x14ac:dyDescent="0.45">
      <c r="A1249" s="149" t="s">
        <v>61</v>
      </c>
      <c r="B1249" s="149" t="s">
        <v>1411</v>
      </c>
      <c r="C1249" s="149" t="s">
        <v>266</v>
      </c>
      <c r="D1249" s="150">
        <v>23673</v>
      </c>
      <c r="E1249" s="151" t="s">
        <v>9</v>
      </c>
      <c r="F1249" s="63" t="str">
        <f>IF(E1249="","",_xlfn.CONCAT(E1249,_xlfn.XLOOKUP(D1249,$J$9:$J$23,$I$9:$I$23,"ERROR",1,-1)))</f>
        <v>MV60</v>
      </c>
      <c r="G1249" s="17" t="str">
        <f>_xlfn.CONCAT(A1249," ",B1249)</f>
        <v>David Wilson</v>
      </c>
    </row>
    <row r="1250" spans="1:7" x14ac:dyDescent="0.45">
      <c r="A1250" s="146" t="s">
        <v>231</v>
      </c>
      <c r="B1250" s="146" t="s">
        <v>1411</v>
      </c>
      <c r="C1250" s="146" t="s">
        <v>230</v>
      </c>
      <c r="D1250" s="150">
        <v>24281</v>
      </c>
      <c r="E1250" s="151" t="s">
        <v>9</v>
      </c>
      <c r="F1250" s="63" t="str">
        <f>IF(E1250="","",_xlfn.CONCAT(E1250,_xlfn.XLOOKUP(D1250,$J$9:$J$23,$I$9:$I$23,"ERROR",1,-1)))</f>
        <v>MV50</v>
      </c>
      <c r="G1250" s="17" t="str">
        <f>_xlfn.CONCAT(A1250," ",B1250)</f>
        <v>Mark Wilson</v>
      </c>
    </row>
    <row r="1251" spans="1:7" x14ac:dyDescent="0.45">
      <c r="A1251" s="146" t="s">
        <v>204</v>
      </c>
      <c r="B1251" s="146" t="s">
        <v>1415</v>
      </c>
      <c r="C1251" s="146" t="s">
        <v>28</v>
      </c>
      <c r="D1251" s="147">
        <v>30107</v>
      </c>
      <c r="E1251" s="148" t="s">
        <v>9</v>
      </c>
      <c r="F1251" s="63" t="str">
        <f>IF(E1251="","",_xlfn.CONCAT(E1251,_xlfn.XLOOKUP(D1251,$J$9:$J$23,$I$9:$I$23,"ERROR",1,-1)))</f>
        <v>MV40</v>
      </c>
      <c r="G1251" s="17" t="str">
        <f>_xlfn.CONCAT(A1251," ",B1251)</f>
        <v>Rob Winfield</v>
      </c>
    </row>
    <row r="1252" spans="1:7" x14ac:dyDescent="0.45">
      <c r="A1252" s="146" t="s">
        <v>630</v>
      </c>
      <c r="B1252" s="146" t="s">
        <v>1415</v>
      </c>
      <c r="C1252" s="146" t="s">
        <v>28</v>
      </c>
      <c r="D1252" s="147">
        <v>29929</v>
      </c>
      <c r="E1252" s="148" t="s">
        <v>16</v>
      </c>
      <c r="F1252" s="63" t="str">
        <f>IF(E1252="","",_xlfn.CONCAT(E1252,_xlfn.XLOOKUP(D1252,$J$9:$J$23,$I$9:$I$23,"ERROR",1,-1)))</f>
        <v>FV40</v>
      </c>
      <c r="G1252" s="17" t="str">
        <f>_xlfn.CONCAT(A1252," ",B1252)</f>
        <v>Laura Winfield</v>
      </c>
    </row>
    <row r="1253" spans="1:7" x14ac:dyDescent="0.45">
      <c r="A1253" s="146" t="s">
        <v>1416</v>
      </c>
      <c r="B1253" s="146" t="s">
        <v>1417</v>
      </c>
      <c r="C1253" s="146" t="s">
        <v>28</v>
      </c>
      <c r="D1253" s="147">
        <v>25383</v>
      </c>
      <c r="E1253" s="148" t="s">
        <v>9</v>
      </c>
      <c r="F1253" s="63" t="str">
        <f>IF(E1253="","",_xlfn.CONCAT(E1253,_xlfn.XLOOKUP(D1253,$J$9:$J$23,$I$9:$I$23,"ERROR",1,-1)))</f>
        <v>MV50</v>
      </c>
      <c r="G1253" s="17" t="str">
        <f>_xlfn.CONCAT(A1253," ",B1253)</f>
        <v>Karl Winrow</v>
      </c>
    </row>
    <row r="1254" spans="1:7" x14ac:dyDescent="0.45">
      <c r="A1254" s="146" t="s">
        <v>402</v>
      </c>
      <c r="B1254" s="146" t="s">
        <v>1418</v>
      </c>
      <c r="C1254" s="146" t="s">
        <v>24</v>
      </c>
      <c r="D1254" s="147">
        <v>27703</v>
      </c>
      <c r="E1254" s="148" t="s">
        <v>9</v>
      </c>
      <c r="F1254" s="63" t="str">
        <f>IF(E1254="","",_xlfn.CONCAT(E1254,_xlfn.XLOOKUP(D1254,$J$9:$J$23,$I$9:$I$23,"ERROR",1,-1)))</f>
        <v>MV40</v>
      </c>
      <c r="G1254" s="17" t="str">
        <f>_xlfn.CONCAT(A1254," ",B1254)</f>
        <v>Phil Winskill</v>
      </c>
    </row>
    <row r="1255" spans="1:7" x14ac:dyDescent="0.45">
      <c r="A1255" s="149" t="s">
        <v>1419</v>
      </c>
      <c r="B1255" s="149" t="s">
        <v>1418</v>
      </c>
      <c r="C1255" s="149" t="s">
        <v>24</v>
      </c>
      <c r="D1255" s="150">
        <v>27338</v>
      </c>
      <c r="E1255" s="151" t="s">
        <v>9</v>
      </c>
      <c r="F1255" s="63" t="str">
        <f>IF(E1255="","",_xlfn.CONCAT(E1255,_xlfn.XLOOKUP(D1255,$J$9:$J$23,$I$9:$I$23,"ERROR",1,-1)))</f>
        <v>MV50</v>
      </c>
      <c r="G1255" s="17" t="str">
        <f>_xlfn.CONCAT(A1255," ",B1255)</f>
        <v>Phillip Winskill</v>
      </c>
    </row>
    <row r="1256" spans="1:7" x14ac:dyDescent="0.45">
      <c r="A1256" s="146" t="s">
        <v>6</v>
      </c>
      <c r="B1256" s="146" t="s">
        <v>1420</v>
      </c>
      <c r="C1256" s="146" t="s">
        <v>139</v>
      </c>
      <c r="D1256" s="147">
        <v>31789</v>
      </c>
      <c r="E1256" s="148" t="s">
        <v>9</v>
      </c>
      <c r="F1256" s="63" t="str">
        <f>IF(E1256="","",_xlfn.CONCAT(E1256,_xlfn.XLOOKUP(D1256,$J$9:$J$23,$I$9:$I$23,"ERROR",1,-1)))</f>
        <v>MSEN</v>
      </c>
      <c r="G1256" s="17" t="str">
        <f>_xlfn.CONCAT(A1256," ",B1256)</f>
        <v>Ian Winterbottom</v>
      </c>
    </row>
    <row r="1257" spans="1:7" x14ac:dyDescent="0.45">
      <c r="A1257" s="146" t="s">
        <v>231</v>
      </c>
      <c r="B1257" s="146" t="s">
        <v>1421</v>
      </c>
      <c r="C1257" s="146" t="s">
        <v>91</v>
      </c>
      <c r="D1257" s="147">
        <v>22599</v>
      </c>
      <c r="E1257" s="148" t="s">
        <v>9</v>
      </c>
      <c r="F1257" s="63" t="str">
        <f>IF(E1257="","",_xlfn.CONCAT(E1257,_xlfn.XLOOKUP(D1257,$J$9:$J$23,$I$9:$I$23,"ERROR",1,-1)))</f>
        <v>MV60</v>
      </c>
      <c r="G1257" s="17" t="str">
        <f>_xlfn.CONCAT(A1257," ",B1257)</f>
        <v>Mark Wise</v>
      </c>
    </row>
    <row r="1258" spans="1:7" x14ac:dyDescent="0.45">
      <c r="A1258" s="146" t="s">
        <v>61</v>
      </c>
      <c r="B1258" s="146" t="s">
        <v>1422</v>
      </c>
      <c r="C1258" s="146" t="s">
        <v>91</v>
      </c>
      <c r="D1258" s="150">
        <v>32186</v>
      </c>
      <c r="E1258" s="148" t="s">
        <v>9</v>
      </c>
      <c r="F1258" s="63" t="str">
        <f>IF(E1258="","",_xlfn.CONCAT(E1258,_xlfn.XLOOKUP(D1258,$J$9:$J$23,$I$9:$I$23,"ERROR",1,-1)))</f>
        <v>MSEN</v>
      </c>
      <c r="G1258" s="17" t="str">
        <f>_xlfn.CONCAT(A1258," ",B1258)</f>
        <v>David Wood</v>
      </c>
    </row>
    <row r="1259" spans="1:7" x14ac:dyDescent="0.45">
      <c r="A1259" s="146" t="s">
        <v>231</v>
      </c>
      <c r="B1259" s="146" t="s">
        <v>1422</v>
      </c>
      <c r="C1259" s="146" t="s">
        <v>230</v>
      </c>
      <c r="D1259" s="147">
        <v>28809</v>
      </c>
      <c r="E1259" s="148" t="s">
        <v>9</v>
      </c>
      <c r="F1259" s="63" t="str">
        <f>IF(E1259="","",_xlfn.CONCAT(E1259,_xlfn.XLOOKUP(D1259,$J$9:$J$23,$I$9:$I$23,"ERROR",1,-1)))</f>
        <v>MV40</v>
      </c>
      <c r="G1259" s="17" t="str">
        <f>_xlfn.CONCAT(A1259," ",B1259)</f>
        <v>Mark Wood</v>
      </c>
    </row>
    <row r="1260" spans="1:7" x14ac:dyDescent="0.45">
      <c r="A1260" s="149" t="s">
        <v>1423</v>
      </c>
      <c r="B1260" s="149" t="s">
        <v>1424</v>
      </c>
      <c r="D1260" s="150">
        <v>42961</v>
      </c>
      <c r="E1260" s="151" t="s">
        <v>9</v>
      </c>
      <c r="F1260" s="63" t="str">
        <f>IF(E1260="","",_xlfn.CONCAT(E1260,_xlfn.XLOOKUP(D1260,$J$9:$J$23,$I$9:$I$23,"ERROR",1,-1)))</f>
        <v>MU9</v>
      </c>
      <c r="G1260" s="17" t="str">
        <f>_xlfn.CONCAT(A1260," ",B1260)</f>
        <v>Jensen Woodcroft</v>
      </c>
    </row>
    <row r="1261" spans="1:7" x14ac:dyDescent="0.45">
      <c r="A1261" s="149" t="s">
        <v>390</v>
      </c>
      <c r="B1261" s="149" t="s">
        <v>1424</v>
      </c>
      <c r="D1261" s="150">
        <v>42283</v>
      </c>
      <c r="E1261" s="151" t="s">
        <v>16</v>
      </c>
      <c r="F1261" s="63" t="str">
        <f>IF(E1261="","",_xlfn.CONCAT(E1261,_xlfn.XLOOKUP(D1261,$J$9:$J$23,$I$9:$I$23,"ERROR",1,-1)))</f>
        <v>FU11</v>
      </c>
      <c r="G1261" s="17" t="str">
        <f>_xlfn.CONCAT(A1261," ",B1261)</f>
        <v>Alice Woodcroft</v>
      </c>
    </row>
    <row r="1262" spans="1:7" x14ac:dyDescent="0.45">
      <c r="A1262" s="149" t="s">
        <v>1425</v>
      </c>
      <c r="B1262" s="149" t="s">
        <v>1426</v>
      </c>
      <c r="C1262" s="149" t="s">
        <v>24</v>
      </c>
      <c r="D1262" s="150">
        <v>30999</v>
      </c>
      <c r="E1262" s="151" t="s">
        <v>16</v>
      </c>
      <c r="F1262" s="63" t="str">
        <f>IF(E1262="","",_xlfn.CONCAT(E1262,_xlfn.XLOOKUP(D1262,$J$9:$J$23,$I$9:$I$23,"ERROR",1,-1)))</f>
        <v>FV40</v>
      </c>
      <c r="G1262" s="17" t="str">
        <f>_xlfn.CONCAT(A1262," ",B1262)</f>
        <v>Heather Woods</v>
      </c>
    </row>
    <row r="1263" spans="1:7" x14ac:dyDescent="0.45">
      <c r="A1263" s="149" t="s">
        <v>190</v>
      </c>
      <c r="B1263" s="149" t="s">
        <v>1426</v>
      </c>
      <c r="C1263" s="149" t="s">
        <v>217</v>
      </c>
      <c r="D1263" s="150">
        <v>28889</v>
      </c>
      <c r="E1263" s="151" t="s">
        <v>16</v>
      </c>
      <c r="F1263" s="63" t="str">
        <f>IF(E1263="","",_xlfn.CONCAT(E1263,_xlfn.XLOOKUP(D1263,$J$9:$J$23,$I$9:$I$23,"ERROR",1,-1)))</f>
        <v>FV40</v>
      </c>
      <c r="G1263" s="17" t="str">
        <f>_xlfn.CONCAT(A1263," ",B1263)</f>
        <v>Lucy Woods</v>
      </c>
    </row>
    <row r="1264" spans="1:7" x14ac:dyDescent="0.45">
      <c r="A1264" s="149" t="s">
        <v>6</v>
      </c>
      <c r="B1264" s="149" t="s">
        <v>1426</v>
      </c>
      <c r="C1264" s="149" t="s">
        <v>1427</v>
      </c>
      <c r="D1264" s="150">
        <v>24265</v>
      </c>
      <c r="E1264" s="151" t="s">
        <v>9</v>
      </c>
      <c r="F1264" s="63" t="str">
        <f>IF(E1264="","",_xlfn.CONCAT(E1264,_xlfn.XLOOKUP(D1264,$J$9:$J$23,$I$9:$I$23,"ERROR",1,-1)))</f>
        <v>MV50</v>
      </c>
      <c r="G1264" s="17" t="str">
        <f>_xlfn.CONCAT(A1264," ",B1264)</f>
        <v>Ian Woods</v>
      </c>
    </row>
    <row r="1265" spans="1:7" x14ac:dyDescent="0.45">
      <c r="A1265" s="149" t="s">
        <v>361</v>
      </c>
      <c r="B1265" s="149" t="s">
        <v>1428</v>
      </c>
      <c r="C1265" s="149" t="s">
        <v>28</v>
      </c>
      <c r="D1265" s="150">
        <v>19206</v>
      </c>
      <c r="E1265" s="151" t="s">
        <v>9</v>
      </c>
      <c r="F1265" s="63" t="str">
        <f>IF(E1265="","",_xlfn.CONCAT(E1265,_xlfn.XLOOKUP(D1265,$J$9:$J$23,$I$9:$I$23,"ERROR",1,-1)))</f>
        <v>MV70</v>
      </c>
      <c r="G1265" s="17" t="str">
        <f>_xlfn.CONCAT(A1265," ",B1265)</f>
        <v>Christopher Woodward</v>
      </c>
    </row>
    <row r="1266" spans="1:7" x14ac:dyDescent="0.45">
      <c r="A1266" s="146" t="s">
        <v>1204</v>
      </c>
      <c r="B1266" s="146" t="s">
        <v>1429</v>
      </c>
      <c r="C1266" s="146" t="s">
        <v>790</v>
      </c>
      <c r="D1266" s="147">
        <v>39073</v>
      </c>
      <c r="E1266" s="148" t="s">
        <v>16</v>
      </c>
      <c r="F1266" s="63" t="str">
        <f>IF(E1266="","",_xlfn.CONCAT(E1266,_xlfn.XLOOKUP(D1266,$J$9:$J$23,$I$9:$I$23,"ERROR",1,-1)))</f>
        <v>FU23</v>
      </c>
      <c r="G1266" s="17" t="str">
        <f>_xlfn.CONCAT(A1266," ",B1266)</f>
        <v>Vicky Woof</v>
      </c>
    </row>
    <row r="1267" spans="1:7" x14ac:dyDescent="0.45">
      <c r="A1267" s="146" t="s">
        <v>636</v>
      </c>
      <c r="B1267" s="146" t="s">
        <v>1430</v>
      </c>
      <c r="C1267" s="146" t="s">
        <v>24</v>
      </c>
      <c r="D1267" s="147">
        <v>34605</v>
      </c>
      <c r="E1267" s="148" t="s">
        <v>16</v>
      </c>
      <c r="F1267" s="63" t="str">
        <f>IF(E1267="","",_xlfn.CONCAT(E1267,_xlfn.XLOOKUP(D1267,$J$9:$J$23,$I$9:$I$23,"ERROR",1,-1)))</f>
        <v>FSEN</v>
      </c>
      <c r="G1267" s="17" t="str">
        <f>_xlfn.CONCAT(A1267," ",B1267)</f>
        <v>Holly Wootten</v>
      </c>
    </row>
    <row r="1268" spans="1:7" x14ac:dyDescent="0.45">
      <c r="A1268" s="155" t="s">
        <v>208</v>
      </c>
      <c r="B1268" s="155" t="s">
        <v>1431</v>
      </c>
      <c r="C1268" s="155" t="s">
        <v>91</v>
      </c>
      <c r="D1268" s="156">
        <v>32705</v>
      </c>
      <c r="E1268" s="157" t="s">
        <v>9</v>
      </c>
      <c r="F1268" s="63" t="str">
        <f>IF(E1268="","",_xlfn.CONCAT(E1268,_xlfn.XLOOKUP(D1268,$J$9:$J$23,$I$9:$I$23,"ERROR",1,-1)))</f>
        <v>MSEN</v>
      </c>
      <c r="G1268" s="17" t="str">
        <f>_xlfn.CONCAT(A1268," ",B1268)</f>
        <v>Dan Worsell</v>
      </c>
    </row>
    <row r="1269" spans="1:7" x14ac:dyDescent="0.45">
      <c r="A1269" s="155" t="s">
        <v>116</v>
      </c>
      <c r="B1269" s="155" t="s">
        <v>1431</v>
      </c>
      <c r="C1269" s="155" t="s">
        <v>91</v>
      </c>
      <c r="D1269" s="156">
        <v>32340</v>
      </c>
      <c r="E1269" s="157" t="s">
        <v>9</v>
      </c>
      <c r="F1269" s="63" t="str">
        <f>IF(E1269="","",_xlfn.CONCAT(E1269,_xlfn.XLOOKUP(D1269,$J$9:$J$23,$I$9:$I$23,"ERROR",1,-1)))</f>
        <v>MSEN</v>
      </c>
      <c r="G1269" s="17" t="str">
        <f>_xlfn.CONCAT(A1269," ",B1269)</f>
        <v>Daniel Worsell</v>
      </c>
    </row>
    <row r="1270" spans="1:7" x14ac:dyDescent="0.45">
      <c r="A1270" s="149" t="s">
        <v>1432</v>
      </c>
      <c r="B1270" s="149" t="s">
        <v>1433</v>
      </c>
      <c r="C1270" s="146" t="s">
        <v>723</v>
      </c>
      <c r="D1270" s="150">
        <v>39887</v>
      </c>
      <c r="E1270" s="151" t="s">
        <v>16</v>
      </c>
      <c r="F1270" s="63" t="str">
        <f>IF(E1270="","",_xlfn.CONCAT(E1270,_xlfn.XLOOKUP(D1270,$J$9:$J$23,$I$9:$I$23,"ERROR",1,-1)))</f>
        <v>FU17</v>
      </c>
      <c r="G1270" s="17" t="str">
        <f>_xlfn.CONCAT(A1270," ",B1270)</f>
        <v>Izzy Wright</v>
      </c>
    </row>
    <row r="1271" spans="1:7" x14ac:dyDescent="0.45">
      <c r="A1271" s="146" t="s">
        <v>287</v>
      </c>
      <c r="B1271" s="146" t="s">
        <v>1433</v>
      </c>
      <c r="C1271" s="146" t="s">
        <v>12</v>
      </c>
      <c r="D1271" s="147">
        <v>34129</v>
      </c>
      <c r="E1271" s="148" t="s">
        <v>9</v>
      </c>
      <c r="F1271" s="63" t="str">
        <f>IF(E1271="","",_xlfn.CONCAT(E1271,_xlfn.XLOOKUP(D1271,$J$9:$J$23,$I$9:$I$23,"ERROR",1,-1)))</f>
        <v>MSEN</v>
      </c>
      <c r="G1271" s="17" t="str">
        <f>_xlfn.CONCAT(A1271," ",B1271)</f>
        <v>Jack Wright</v>
      </c>
    </row>
    <row r="1272" spans="1:7" x14ac:dyDescent="0.45">
      <c r="A1272" s="146" t="s">
        <v>71</v>
      </c>
      <c r="B1272" s="146" t="s">
        <v>1433</v>
      </c>
      <c r="C1272" s="146" t="s">
        <v>79</v>
      </c>
      <c r="D1272" s="147">
        <v>27354</v>
      </c>
      <c r="E1272" s="148" t="s">
        <v>16</v>
      </c>
      <c r="F1272" s="63" t="str">
        <f>IF(E1272="","",_xlfn.CONCAT(E1272,_xlfn.XLOOKUP(D1272,$J$9:$J$23,$I$9:$I$23,"ERROR",1,-1)))</f>
        <v>FV50</v>
      </c>
      <c r="G1272" s="17" t="str">
        <f>_xlfn.CONCAT(A1272," ",B1272)</f>
        <v>Sarah Wright</v>
      </c>
    </row>
    <row r="1273" spans="1:7" x14ac:dyDescent="0.45">
      <c r="A1273" s="146" t="s">
        <v>215</v>
      </c>
      <c r="B1273" s="146" t="s">
        <v>1433</v>
      </c>
      <c r="C1273" s="146" t="s">
        <v>91</v>
      </c>
      <c r="D1273" s="147">
        <v>23987</v>
      </c>
      <c r="E1273" s="148" t="s">
        <v>16</v>
      </c>
      <c r="F1273" s="63" t="str">
        <f>IF(E1273="","",_xlfn.CONCAT(E1273,_xlfn.XLOOKUP(D1273,$J$9:$J$23,$I$9:$I$23,"ERROR",1,-1)))</f>
        <v>FV50</v>
      </c>
      <c r="G1273" s="17" t="str">
        <f>_xlfn.CONCAT(A1273," ",B1273)</f>
        <v>Alison Wright</v>
      </c>
    </row>
    <row r="1274" spans="1:7" x14ac:dyDescent="0.45">
      <c r="A1274" s="146" t="s">
        <v>61</v>
      </c>
      <c r="B1274" s="146" t="s">
        <v>1433</v>
      </c>
      <c r="C1274" s="146" t="s">
        <v>1434</v>
      </c>
      <c r="D1274" s="150">
        <v>23968</v>
      </c>
      <c r="E1274" s="148" t="s">
        <v>9</v>
      </c>
      <c r="F1274" s="63" t="str">
        <f>IF(E1274="","",_xlfn.CONCAT(E1274,_xlfn.XLOOKUP(D1274,$J$9:$J$23,$I$9:$I$23,"ERROR",1,-1)))</f>
        <v>MV50</v>
      </c>
      <c r="G1274" s="17" t="str">
        <f>_xlfn.CONCAT(A1274," ",B1274)</f>
        <v>David Wright</v>
      </c>
    </row>
    <row r="1275" spans="1:7" x14ac:dyDescent="0.45">
      <c r="A1275" s="146" t="s">
        <v>630</v>
      </c>
      <c r="B1275" s="146" t="s">
        <v>1435</v>
      </c>
      <c r="C1275" s="146" t="s">
        <v>8</v>
      </c>
      <c r="D1275" s="147">
        <v>30940</v>
      </c>
      <c r="E1275" s="148" t="s">
        <v>16</v>
      </c>
      <c r="F1275" s="63" t="str">
        <f>IF(E1275="","",_xlfn.CONCAT(E1275,_xlfn.XLOOKUP(D1275,$J$9:$J$23,$I$9:$I$23,"ERROR",1,-1)))</f>
        <v>FV40</v>
      </c>
      <c r="G1275" s="17" t="str">
        <f>_xlfn.CONCAT(A1275," ",B1275)</f>
        <v>Laura Wylie</v>
      </c>
    </row>
    <row r="1276" spans="1:7" x14ac:dyDescent="0.45">
      <c r="A1276" s="146" t="s">
        <v>567</v>
      </c>
      <c r="B1276" s="146" t="s">
        <v>1435</v>
      </c>
      <c r="C1276" s="146" t="s">
        <v>112</v>
      </c>
      <c r="D1276" s="147">
        <v>29113</v>
      </c>
      <c r="E1276" s="148" t="s">
        <v>9</v>
      </c>
      <c r="F1276" s="63" t="str">
        <f>IF(E1276="","",_xlfn.CONCAT(E1276,_xlfn.XLOOKUP(D1276,$J$9:$J$23,$I$9:$I$23,"ERROR",1,-1)))</f>
        <v>MV40</v>
      </c>
      <c r="G1276" s="17" t="str">
        <f>_xlfn.CONCAT(A1276," ",B1276)</f>
        <v>Darren Wylie</v>
      </c>
    </row>
    <row r="1277" spans="1:7" x14ac:dyDescent="0.45">
      <c r="A1277" s="146" t="s">
        <v>859</v>
      </c>
      <c r="B1277" s="146" t="s">
        <v>1436</v>
      </c>
      <c r="C1277" s="146" t="s">
        <v>28</v>
      </c>
      <c r="D1277" s="147">
        <v>33463</v>
      </c>
      <c r="E1277" s="148" t="s">
        <v>9</v>
      </c>
      <c r="F1277" s="63" t="str">
        <f>IF(E1277="","",_xlfn.CONCAT(E1277,_xlfn.XLOOKUP(D1277,$J$9:$J$23,$I$9:$I$23,"ERROR",1,-1)))</f>
        <v>MSEN</v>
      </c>
      <c r="G1277" s="17" t="str">
        <f>_xlfn.CONCAT(A1277," ",B1277)</f>
        <v>Joe Yates</v>
      </c>
    </row>
    <row r="1278" spans="1:7" x14ac:dyDescent="0.45">
      <c r="A1278" s="146" t="s">
        <v>22</v>
      </c>
      <c r="B1278" s="146" t="s">
        <v>1437</v>
      </c>
      <c r="C1278" s="146" t="s">
        <v>28</v>
      </c>
      <c r="D1278" s="147">
        <v>36393</v>
      </c>
      <c r="E1278" s="148" t="s">
        <v>9</v>
      </c>
      <c r="F1278" s="63" t="str">
        <f>IF(E1278="","",_xlfn.CONCAT(E1278,_xlfn.XLOOKUP(D1278,$J$9:$J$23,$I$9:$I$23,"ERROR",1,-1)))</f>
        <v>MSEN</v>
      </c>
      <c r="G1278" s="17" t="str">
        <f>_xlfn.CONCAT(A1278," ",B1278)</f>
        <v>Jacob Young</v>
      </c>
    </row>
    <row r="1279" spans="1:7" x14ac:dyDescent="0.45">
      <c r="A1279" s="146" t="s">
        <v>1236</v>
      </c>
      <c r="B1279" s="146" t="s">
        <v>1441</v>
      </c>
      <c r="C1279" s="146" t="s">
        <v>91</v>
      </c>
      <c r="D1279" s="150">
        <v>40495</v>
      </c>
      <c r="E1279" s="151" t="s">
        <v>16</v>
      </c>
      <c r="F1279" s="63" t="str">
        <f>IF(E1279="","",_xlfn.CONCAT(E1279,_xlfn.XLOOKUP(D1279,$J$9:$J$23,$I$9:$I$23,"ERROR",1,-1)))</f>
        <v>FU17</v>
      </c>
      <c r="G1279" s="17" t="str">
        <f>_xlfn.CONCAT(A1279," ",B1279)</f>
        <v>Evie Youngman</v>
      </c>
    </row>
    <row r="1280" spans="1:7" x14ac:dyDescent="0.45">
      <c r="A1280" s="146" t="s">
        <v>926</v>
      </c>
      <c r="B1280" s="146" t="s">
        <v>1438</v>
      </c>
      <c r="C1280" s="146" t="s">
        <v>1439</v>
      </c>
      <c r="D1280" s="147">
        <v>20032</v>
      </c>
      <c r="E1280" s="148" t="s">
        <v>9</v>
      </c>
      <c r="F1280" s="63" t="str">
        <f>IF(E1280="","",_xlfn.CONCAT(E1280,_xlfn.XLOOKUP(D1280,$J$9:$J$23,$I$9:$I$23,"ERROR",1,-1)))</f>
        <v>MV70</v>
      </c>
      <c r="G1280" s="17" t="str">
        <f>_xlfn.CONCAT(A1280," ",B1280)</f>
        <v>Kevin Zwolinski</v>
      </c>
    </row>
    <row r="1281" spans="1:7" x14ac:dyDescent="0.45">
      <c r="A1281" s="146" t="s">
        <v>1615</v>
      </c>
      <c r="B1281" s="149" t="s">
        <v>1616</v>
      </c>
      <c r="C1281" s="146" t="s">
        <v>24</v>
      </c>
      <c r="D1281" s="150">
        <v>28331</v>
      </c>
      <c r="E1281" s="151" t="s">
        <v>9</v>
      </c>
      <c r="F1281" s="63" t="str">
        <f>IF(E1281="","",_xlfn.CONCAT(E1281,_xlfn.XLOOKUP(D1281,$J$9:$J$23,$I$9:$I$23,"ERROR",1,-1)))</f>
        <v>MV40</v>
      </c>
      <c r="G1281" s="17" t="str">
        <f>_xlfn.CONCAT(A1281," ",B1281)</f>
        <v>Andrzej Rogalski</v>
      </c>
    </row>
    <row r="1282" spans="1:7" x14ac:dyDescent="0.45">
      <c r="A1282" s="146" t="s">
        <v>998</v>
      </c>
      <c r="B1282" s="146" t="s">
        <v>1628</v>
      </c>
      <c r="C1282" s="146" t="s">
        <v>43</v>
      </c>
      <c r="D1282" s="150">
        <v>28636</v>
      </c>
      <c r="E1282" s="151" t="s">
        <v>9</v>
      </c>
      <c r="F1282" s="63" t="str">
        <f>IF(E1282="","",_xlfn.CONCAT(E1282,_xlfn.XLOOKUP(D1282,$J$9:$J$23,$I$9:$I$23,"ERROR",1,-1)))</f>
        <v>MV40</v>
      </c>
      <c r="G1282" s="17" t="str">
        <f>_xlfn.CONCAT(A1282," ",B1282)</f>
        <v>Philip Boylin</v>
      </c>
    </row>
    <row r="1283" spans="1:7" x14ac:dyDescent="0.45">
      <c r="A1283" s="146" t="s">
        <v>86</v>
      </c>
      <c r="B1283" s="146" t="s">
        <v>1633</v>
      </c>
      <c r="C1283" s="146" t="s">
        <v>1634</v>
      </c>
      <c r="D1283" s="150">
        <v>22348</v>
      </c>
      <c r="E1283" s="151" t="s">
        <v>9</v>
      </c>
      <c r="F1283" s="63" t="str">
        <f>IF(E1283="","",_xlfn.CONCAT(E1283,_xlfn.XLOOKUP(D1283,$J$9:$J$23,$I$9:$I$23,"ERROR",1,-1)))</f>
        <v>MV60</v>
      </c>
      <c r="G1283" s="17" t="str">
        <f>_xlfn.CONCAT(A1283," ",B1283)</f>
        <v>Steve Everett</v>
      </c>
    </row>
    <row r="1284" spans="1:7" x14ac:dyDescent="0.45">
      <c r="A1284" s="146" t="s">
        <v>816</v>
      </c>
      <c r="B1284" s="146" t="s">
        <v>1636</v>
      </c>
      <c r="C1284" s="146" t="s">
        <v>24</v>
      </c>
      <c r="D1284" s="150">
        <v>25122</v>
      </c>
      <c r="E1284" s="151" t="s">
        <v>9</v>
      </c>
      <c r="F1284" s="63" t="str">
        <f>IF(E1284="","",_xlfn.CONCAT(E1284,_xlfn.XLOOKUP(D1284,$J$9:$J$23,$I$9:$I$23,"ERROR",1,-1)))</f>
        <v>MV50</v>
      </c>
      <c r="G1284" s="17" t="str">
        <f>_xlfn.CONCAT(A1284," ",B1284)</f>
        <v>Nick Barrallough</v>
      </c>
    </row>
    <row r="1285" spans="1:7" x14ac:dyDescent="0.45">
      <c r="A1285" s="146" t="s">
        <v>1297</v>
      </c>
      <c r="B1285" s="146" t="s">
        <v>1638</v>
      </c>
      <c r="C1285" s="146" t="s">
        <v>43</v>
      </c>
      <c r="D1285" s="150">
        <v>26300</v>
      </c>
      <c r="E1285" s="151" t="s">
        <v>16</v>
      </c>
      <c r="F1285" s="63" t="str">
        <f>IF(E1285="","",_xlfn.CONCAT(E1285,_xlfn.XLOOKUP(D1285,$J$9:$J$23,$I$9:$I$23,"ERROR",1,-1)))</f>
        <v>FV50</v>
      </c>
      <c r="G1285" s="17" t="str">
        <f>_xlfn.CONCAT(A1285," ",B1285)</f>
        <v>Natalie Hawkrigg</v>
      </c>
    </row>
    <row r="1286" spans="1:7" x14ac:dyDescent="0.45">
      <c r="A1286" s="146" t="s">
        <v>180</v>
      </c>
      <c r="B1286" s="146" t="s">
        <v>1640</v>
      </c>
      <c r="C1286" s="146" t="s">
        <v>28</v>
      </c>
      <c r="D1286" s="150">
        <v>31342</v>
      </c>
      <c r="E1286" s="151" t="s">
        <v>9</v>
      </c>
      <c r="F1286" s="63" t="str">
        <f>IF(E1286="","",_xlfn.CONCAT(E1286,_xlfn.XLOOKUP(D1286,$J$9:$J$23,$I$9:$I$23,"ERROR",1,-1)))</f>
        <v>MSEN</v>
      </c>
      <c r="G1286" s="17" t="str">
        <f>_xlfn.CONCAT(A1286," ",B1286)</f>
        <v>Josh Baillie</v>
      </c>
    </row>
    <row r="1287" spans="1:7" x14ac:dyDescent="0.45">
      <c r="A1287" s="146" t="s">
        <v>540</v>
      </c>
      <c r="B1287" s="146" t="s">
        <v>830</v>
      </c>
      <c r="C1287" s="146" t="s">
        <v>43</v>
      </c>
      <c r="D1287" s="150">
        <v>34379</v>
      </c>
      <c r="E1287" s="151" t="s">
        <v>16</v>
      </c>
      <c r="F1287" s="63" t="str">
        <f>IF(E1287="","",_xlfn.CONCAT(E1287,_xlfn.XLOOKUP(D1287,$J$9:$J$23,$I$9:$I$23,"ERROR",1,-1)))</f>
        <v>FSEN</v>
      </c>
      <c r="G1287" s="17" t="str">
        <f>_xlfn.CONCAT(A1287," ",B1287)</f>
        <v>Rachael Lewis</v>
      </c>
    </row>
    <row r="1288" spans="1:7" x14ac:dyDescent="0.45">
      <c r="A1288" s="146" t="s">
        <v>1645</v>
      </c>
      <c r="B1288" s="146" t="s">
        <v>1646</v>
      </c>
      <c r="C1288" s="146" t="s">
        <v>43</v>
      </c>
      <c r="D1288" s="150">
        <v>19715</v>
      </c>
      <c r="E1288" s="151" t="s">
        <v>9</v>
      </c>
      <c r="F1288" s="63" t="str">
        <f>IF(E1288="","",_xlfn.CONCAT(E1288,_xlfn.XLOOKUP(D1288,$J$9:$J$23,$I$9:$I$23,"ERROR",1,-1)))</f>
        <v>MV70</v>
      </c>
      <c r="G1288" s="17" t="str">
        <f>_xlfn.CONCAT(A1288," ",B1288)</f>
        <v>Cliff Gosden</v>
      </c>
    </row>
    <row r="1289" spans="1:7" x14ac:dyDescent="0.45">
      <c r="A1289" s="146" t="s">
        <v>1069</v>
      </c>
      <c r="B1289" s="146" t="s">
        <v>1651</v>
      </c>
      <c r="C1289" s="146" t="s">
        <v>43</v>
      </c>
      <c r="D1289" s="150">
        <v>26915</v>
      </c>
      <c r="E1289" s="151" t="s">
        <v>9</v>
      </c>
      <c r="F1289" s="63" t="str">
        <f>IF(E1289="","",_xlfn.CONCAT(E1289,_xlfn.XLOOKUP(D1289,$J$9:$J$23,$I$9:$I$23,"ERROR",1,-1)))</f>
        <v>MV50</v>
      </c>
      <c r="G1289" s="17" t="str">
        <f>_xlfn.CONCAT(A1289," ",B1289)</f>
        <v>Marco Aveta</v>
      </c>
    </row>
    <row r="1290" spans="1:7" x14ac:dyDescent="0.45">
      <c r="A1290" s="146" t="s">
        <v>998</v>
      </c>
      <c r="B1290" s="146" t="s">
        <v>1096</v>
      </c>
      <c r="C1290" s="146" t="s">
        <v>43</v>
      </c>
      <c r="D1290" s="150">
        <v>21765</v>
      </c>
      <c r="E1290" s="151" t="s">
        <v>9</v>
      </c>
      <c r="F1290" s="63" t="str">
        <f>IF(E1290="","",_xlfn.CONCAT(E1290,_xlfn.XLOOKUP(D1290,$J$9:$J$23,$I$9:$I$23,"ERROR",1,-1)))</f>
        <v>MV60</v>
      </c>
      <c r="G1290" s="17" t="str">
        <f>_xlfn.CONCAT(A1290," ",B1290)</f>
        <v>Philip Pearson</v>
      </c>
    </row>
    <row r="1291" spans="1:7" x14ac:dyDescent="0.45">
      <c r="A1291" s="146" t="s">
        <v>878</v>
      </c>
      <c r="B1291" s="146" t="s">
        <v>1221</v>
      </c>
      <c r="C1291" s="146" t="s">
        <v>1654</v>
      </c>
      <c r="D1291" s="150">
        <v>31770</v>
      </c>
      <c r="E1291" s="151" t="s">
        <v>16</v>
      </c>
      <c r="F1291" s="63" t="str">
        <f>IF(E1291="","",_xlfn.CONCAT(E1291,_xlfn.XLOOKUP(D1291,$J$9:$J$23,$I$9:$I$23,"ERROR",1,-1)))</f>
        <v>FSEN</v>
      </c>
      <c r="G1291" s="17" t="str">
        <f>_xlfn.CONCAT(A1291," ",B1291)</f>
        <v>Tanya Shepherd</v>
      </c>
    </row>
    <row r="1292" spans="1:7" x14ac:dyDescent="0.45">
      <c r="A1292" s="146" t="s">
        <v>196</v>
      </c>
      <c r="B1292" s="146" t="s">
        <v>915</v>
      </c>
      <c r="C1292" s="146" t="s">
        <v>12</v>
      </c>
      <c r="D1292" s="150">
        <v>30450</v>
      </c>
      <c r="E1292" s="151" t="s">
        <v>9</v>
      </c>
      <c r="F1292" s="63" t="str">
        <f>IF(E1292="","",_xlfn.CONCAT(E1292,_xlfn.XLOOKUP(D1292,$J$9:$J$23,$I$9:$I$23,"ERROR",1,-1)))</f>
        <v>MV40</v>
      </c>
      <c r="G1292" s="17" t="str">
        <f>_xlfn.CONCAT(A1292," ",B1292)</f>
        <v>Tom Lynch</v>
      </c>
    </row>
    <row r="1293" spans="1:7" x14ac:dyDescent="0.45">
      <c r="A1293" s="146" t="s">
        <v>116</v>
      </c>
      <c r="B1293" s="146" t="s">
        <v>820</v>
      </c>
      <c r="C1293" s="146" t="s">
        <v>502</v>
      </c>
      <c r="D1293" s="150">
        <v>34833</v>
      </c>
      <c r="E1293" s="151" t="s">
        <v>9</v>
      </c>
      <c r="F1293" s="63" t="str">
        <f>IF(E1293="","",_xlfn.CONCAT(E1293,_xlfn.XLOOKUP(D1293,$J$9:$J$23,$I$9:$I$23,"ERROR",1,-1)))</f>
        <v>MSEN</v>
      </c>
      <c r="G1293" s="17" t="str">
        <f>_xlfn.CONCAT(A1293," ",B1293)</f>
        <v>Daniel Jackson</v>
      </c>
    </row>
    <row r="1294" spans="1:7" x14ac:dyDescent="0.45">
      <c r="A1294" s="146" t="s">
        <v>72</v>
      </c>
      <c r="B1294" s="146" t="s">
        <v>1660</v>
      </c>
      <c r="C1294" s="146" t="s">
        <v>28</v>
      </c>
      <c r="D1294" s="150">
        <v>32167</v>
      </c>
      <c r="E1294" s="151" t="s">
        <v>9</v>
      </c>
      <c r="F1294" s="63" t="str">
        <f>IF(E1294="","",_xlfn.CONCAT(E1294,_xlfn.XLOOKUP(D1294,$J$9:$J$23,$I$9:$I$23,"ERROR",1,-1)))</f>
        <v>MSEN</v>
      </c>
      <c r="G1294" s="17" t="str">
        <f>_xlfn.CONCAT(A1294," ",B1294)</f>
        <v>Andrew Woodhead</v>
      </c>
    </row>
    <row r="1295" spans="1:7" x14ac:dyDescent="0.45">
      <c r="A1295" s="146" t="s">
        <v>93</v>
      </c>
      <c r="B1295" s="146" t="s">
        <v>1665</v>
      </c>
      <c r="C1295" s="146" t="s">
        <v>28</v>
      </c>
      <c r="D1295" s="150">
        <v>34286</v>
      </c>
      <c r="E1295" s="151" t="s">
        <v>9</v>
      </c>
      <c r="F1295" s="63" t="str">
        <f>IF(E1295="","",_xlfn.CONCAT(E1295,_xlfn.XLOOKUP(D1295,$J$9:$J$23,$I$9:$I$23,"ERROR",1,-1)))</f>
        <v>MSEN</v>
      </c>
      <c r="G1295" s="17" t="str">
        <f>_xlfn.CONCAT(A1295," ",B1295)</f>
        <v>James Broom</v>
      </c>
    </row>
    <row r="1296" spans="1:7" x14ac:dyDescent="0.45">
      <c r="A1296" s="146" t="s">
        <v>1119</v>
      </c>
      <c r="B1296" s="146" t="s">
        <v>1667</v>
      </c>
      <c r="C1296" s="146" t="s">
        <v>28</v>
      </c>
      <c r="D1296" s="150">
        <v>31759</v>
      </c>
      <c r="E1296" s="151" t="s">
        <v>9</v>
      </c>
      <c r="F1296" s="63" t="str">
        <f>IF(E1296="","",_xlfn.CONCAT(E1296,_xlfn.XLOOKUP(D1296,$J$9:$J$23,$I$9:$I$23,"ERROR",1,-1)))</f>
        <v>MSEN</v>
      </c>
      <c r="G1296" s="17" t="str">
        <f>_xlfn.CONCAT(A1296," ",B1296)</f>
        <v>Hughie Pullen</v>
      </c>
    </row>
    <row r="1297" spans="1:7" x14ac:dyDescent="0.45">
      <c r="A1297" s="146" t="s">
        <v>659</v>
      </c>
      <c r="B1297" s="146" t="s">
        <v>1667</v>
      </c>
      <c r="C1297" s="146" t="s">
        <v>28</v>
      </c>
      <c r="D1297" s="150">
        <v>32721</v>
      </c>
      <c r="E1297" s="151" t="s">
        <v>9</v>
      </c>
      <c r="F1297" s="63" t="str">
        <f>IF(E1297="","",_xlfn.CONCAT(E1297,_xlfn.XLOOKUP(D1297,$J$9:$J$23,$I$9:$I$23,"ERROR",1,-1)))</f>
        <v>MSEN</v>
      </c>
      <c r="G1297" s="17" t="str">
        <f>_xlfn.CONCAT(A1297," ",B1297)</f>
        <v>Sean Pullen</v>
      </c>
    </row>
    <row r="1298" spans="1:7" x14ac:dyDescent="0.45">
      <c r="A1298" s="146" t="s">
        <v>1172</v>
      </c>
      <c r="B1298" s="146" t="s">
        <v>370</v>
      </c>
      <c r="C1298" s="146" t="s">
        <v>43</v>
      </c>
      <c r="D1298" s="150">
        <v>29486</v>
      </c>
      <c r="E1298" s="151" t="s">
        <v>16</v>
      </c>
      <c r="F1298" s="63" t="str">
        <f>IF(E1298="","",_xlfn.CONCAT(E1298,_xlfn.XLOOKUP(D1298,$J$9:$J$23,$I$9:$I$23,"ERROR",1,-1)))</f>
        <v>FV40</v>
      </c>
      <c r="G1298" s="17" t="str">
        <f>_xlfn.CONCAT(A1298," ",B1298)</f>
        <v>Joanna Cartmell</v>
      </c>
    </row>
    <row r="1299" spans="1:7" x14ac:dyDescent="0.45">
      <c r="A1299" s="146" t="s">
        <v>361</v>
      </c>
      <c r="B1299" s="146" t="s">
        <v>370</v>
      </c>
      <c r="C1299" s="146" t="s">
        <v>43</v>
      </c>
      <c r="D1299" s="150">
        <v>27057</v>
      </c>
      <c r="E1299" s="151" t="s">
        <v>9</v>
      </c>
      <c r="F1299" s="63" t="str">
        <f>IF(E1299="","",_xlfn.CONCAT(E1299,_xlfn.XLOOKUP(D1299,$J$9:$J$23,$I$9:$I$23,"ERROR",1,-1)))</f>
        <v>MV50</v>
      </c>
      <c r="G1299" s="17" t="str">
        <f>_xlfn.CONCAT(A1299," ",B1299)</f>
        <v>Christopher Cartmell</v>
      </c>
    </row>
    <row r="1300" spans="1:7" x14ac:dyDescent="0.45">
      <c r="A1300" s="146" t="s">
        <v>61</v>
      </c>
      <c r="B1300" s="146" t="s">
        <v>1672</v>
      </c>
      <c r="C1300" s="146" t="s">
        <v>79</v>
      </c>
      <c r="D1300" s="150">
        <v>36324</v>
      </c>
      <c r="E1300" s="151" t="s">
        <v>9</v>
      </c>
      <c r="F1300" s="63" t="str">
        <f>IF(E1300="","",_xlfn.CONCAT(E1300,_xlfn.XLOOKUP(D1300,$J$9:$J$23,$I$9:$I$23,"ERROR",1,-1)))</f>
        <v>MSEN</v>
      </c>
      <c r="G1300" s="17" t="str">
        <f>_xlfn.CONCAT(A1300," ",B1300)</f>
        <v>David Sauder</v>
      </c>
    </row>
    <row r="1301" spans="1:7" x14ac:dyDescent="0.45">
      <c r="A1301" s="146" t="s">
        <v>111</v>
      </c>
      <c r="B1301" s="146" t="s">
        <v>1673</v>
      </c>
      <c r="C1301" s="146" t="s">
        <v>79</v>
      </c>
      <c r="D1301" s="150">
        <v>25517</v>
      </c>
      <c r="E1301" s="151" t="s">
        <v>9</v>
      </c>
      <c r="F1301" s="63" t="str">
        <f>IF(E1301="","",_xlfn.CONCAT(E1301,_xlfn.XLOOKUP(D1301,$J$9:$J$23,$I$9:$I$23,"ERROR",1,-1)))</f>
        <v>MV50</v>
      </c>
      <c r="G1301" s="17" t="str">
        <f>_xlfn.CONCAT(A1301," ",B1301)</f>
        <v>Shaun Hardisty</v>
      </c>
    </row>
    <row r="1302" spans="1:7" x14ac:dyDescent="0.45">
      <c r="A1302" s="146" t="s">
        <v>560</v>
      </c>
      <c r="B1302" s="146" t="s">
        <v>1150</v>
      </c>
      <c r="C1302" s="146" t="s">
        <v>1674</v>
      </c>
      <c r="D1302" s="150">
        <v>35492</v>
      </c>
      <c r="E1302" s="151" t="s">
        <v>9</v>
      </c>
      <c r="F1302" s="63" t="str">
        <f>IF(E1302="","",_xlfn.CONCAT(E1302,_xlfn.XLOOKUP(D1302,$J$9:$J$23,$I$9:$I$23,"ERROR",1,-1)))</f>
        <v>MSEN</v>
      </c>
      <c r="G1302" s="17" t="str">
        <f>_xlfn.CONCAT(A1302," ",B1302)</f>
        <v>Alex Reed</v>
      </c>
    </row>
    <row r="1303" spans="1:7" x14ac:dyDescent="0.45">
      <c r="A1303" s="146" t="s">
        <v>830</v>
      </c>
      <c r="B1303" s="146" t="s">
        <v>93</v>
      </c>
      <c r="C1303" s="146" t="s">
        <v>24</v>
      </c>
      <c r="D1303" s="150">
        <v>34002</v>
      </c>
      <c r="E1303" s="151" t="s">
        <v>9</v>
      </c>
      <c r="F1303" s="63" t="str">
        <f>IF(E1303="","",_xlfn.CONCAT(E1303,_xlfn.XLOOKUP(D1303,$J$9:$J$23,$I$9:$I$23,"ERROR",1,-1)))</f>
        <v>MSEN</v>
      </c>
      <c r="G1303" s="17" t="str">
        <f>_xlfn.CONCAT(A1303," ",B1303)</f>
        <v>Lewis James</v>
      </c>
    </row>
    <row r="1304" spans="1:7" x14ac:dyDescent="0.45">
      <c r="A1304" s="146" t="s">
        <v>237</v>
      </c>
      <c r="B1304" s="146" t="s">
        <v>1244</v>
      </c>
      <c r="C1304" s="146" t="s">
        <v>1676</v>
      </c>
      <c r="D1304" s="150">
        <v>25503</v>
      </c>
      <c r="E1304" s="151" t="s">
        <v>9</v>
      </c>
      <c r="F1304" s="63" t="str">
        <f>IF(E1304="","",_xlfn.CONCAT(E1304,_xlfn.XLOOKUP(D1304,$J$9:$J$23,$I$9:$I$23,"ERROR",1,-1)))</f>
        <v>MV50</v>
      </c>
      <c r="G1304" s="17" t="str">
        <f>_xlfn.CONCAT(A1304," ",B1304)</f>
        <v>Dave Smith</v>
      </c>
    </row>
    <row r="1305" spans="1:7" x14ac:dyDescent="0.45">
      <c r="A1305" s="146" t="s">
        <v>1677</v>
      </c>
      <c r="B1305" s="146" t="s">
        <v>694</v>
      </c>
      <c r="C1305" s="146" t="s">
        <v>1353</v>
      </c>
      <c r="D1305" s="150">
        <v>24745</v>
      </c>
      <c r="E1305" s="151" t="s">
        <v>9</v>
      </c>
      <c r="F1305" s="63" t="str">
        <f>IF(E1305="","",_xlfn.CONCAT(E1305,_xlfn.XLOOKUP(D1305,$J$9:$J$23,$I$9:$I$23,"ERROR",1,-1)))</f>
        <v>MV50</v>
      </c>
      <c r="G1305" s="17" t="str">
        <f>_xlfn.CONCAT(A1305," ",B1305)</f>
        <v>Digby Harris</v>
      </c>
    </row>
    <row r="1306" spans="1:7" x14ac:dyDescent="0.45">
      <c r="F1306" s="63" t="str">
        <f>IF(E1306="","",_xlfn.CONCAT(E1306,_xlfn.XLOOKUP(D1306,$J$9:$J$23,$I$9:$I$23,"ERROR",1,-1)))</f>
        <v/>
      </c>
      <c r="G1306" s="17" t="str">
        <f>_xlfn.CONCAT(A1306," ",B1306)</f>
        <v xml:space="preserve"> </v>
      </c>
    </row>
    <row r="1307" spans="1:7" x14ac:dyDescent="0.45">
      <c r="F1307" s="63" t="str">
        <f>IF(E1307="","",_xlfn.CONCAT(E1307,_xlfn.XLOOKUP(D1307,$J$9:$J$23,$I$9:$I$23,"ERROR",1,-1)))</f>
        <v/>
      </c>
      <c r="G1307" s="17" t="str">
        <f>_xlfn.CONCAT(A1307," ",B1307)</f>
        <v xml:space="preserve"> </v>
      </c>
    </row>
    <row r="1308" spans="1:7" x14ac:dyDescent="0.45">
      <c r="F1308" s="63" t="str">
        <f>IF(E1308="","",_xlfn.CONCAT(E1308,_xlfn.XLOOKUP(D1308,$J$9:$J$23,$I$9:$I$23,"ERROR",1,-1)))</f>
        <v/>
      </c>
      <c r="G1308" s="17" t="str">
        <f>_xlfn.CONCAT(A1308," ",B1308)</f>
        <v xml:space="preserve"> </v>
      </c>
    </row>
    <row r="1309" spans="1:7" x14ac:dyDescent="0.45">
      <c r="F1309" s="63" t="str">
        <f>IF(E1309="","",_xlfn.CONCAT(E1309,_xlfn.XLOOKUP(D1309,$J$9:$J$23,$I$9:$I$23,"ERROR",1,-1)))</f>
        <v/>
      </c>
      <c r="G1309" s="17" t="str">
        <f>_xlfn.CONCAT(A1309," ",B1309)</f>
        <v xml:space="preserve"> </v>
      </c>
    </row>
    <row r="1310" spans="1:7" x14ac:dyDescent="0.45">
      <c r="F1310" s="63" t="str">
        <f>IF(E1310="","",_xlfn.CONCAT(E1310,_xlfn.XLOOKUP(D1310,$J$9:$J$23,$I$9:$I$23,"ERROR",1,-1)))</f>
        <v/>
      </c>
      <c r="G1310" s="17" t="str">
        <f>_xlfn.CONCAT(A1310," ",B1310)</f>
        <v xml:space="preserve"> </v>
      </c>
    </row>
    <row r="1311" spans="1:7" x14ac:dyDescent="0.45">
      <c r="F1311" s="63" t="str">
        <f>IF(E1311="","",_xlfn.CONCAT(E1311,_xlfn.XLOOKUP(D1311,$J$9:$J$23,$I$9:$I$23,"ERROR",1,-1)))</f>
        <v/>
      </c>
      <c r="G1311" s="17" t="str">
        <f>_xlfn.CONCAT(A1311," ",B1311)</f>
        <v xml:space="preserve"> </v>
      </c>
    </row>
    <row r="1312" spans="1:7" x14ac:dyDescent="0.45">
      <c r="F1312" s="63" t="str">
        <f>IF(E1312="","",_xlfn.CONCAT(E1312,_xlfn.XLOOKUP(D1312,$J$9:$J$23,$I$9:$I$23,"ERROR",1,-1)))</f>
        <v/>
      </c>
      <c r="G1312" s="17" t="str">
        <f>_xlfn.CONCAT(A1312," ",B1312)</f>
        <v xml:space="preserve"> </v>
      </c>
    </row>
    <row r="1313" spans="6:7" x14ac:dyDescent="0.45">
      <c r="F1313" s="63" t="str">
        <f>IF(E1313="","",_xlfn.CONCAT(E1313,_xlfn.XLOOKUP(D1313,$J$9:$J$23,$I$9:$I$23,"ERROR",1,-1)))</f>
        <v/>
      </c>
      <c r="G1313" s="17" t="str">
        <f>_xlfn.CONCAT(A1313," ",B1313)</f>
        <v xml:space="preserve"> </v>
      </c>
    </row>
    <row r="1314" spans="6:7" x14ac:dyDescent="0.45">
      <c r="F1314" s="63" t="str">
        <f>IF(E1314="","",_xlfn.CONCAT(E1314,_xlfn.XLOOKUP(D1314,$J$9:$J$23,$I$9:$I$23,"ERROR",1,-1)))</f>
        <v/>
      </c>
      <c r="G1314" s="17" t="str">
        <f>_xlfn.CONCAT(A1314," ",B1314)</f>
        <v xml:space="preserve"> </v>
      </c>
    </row>
    <row r="1315" spans="6:7" x14ac:dyDescent="0.45">
      <c r="F1315" s="63" t="str">
        <f>IF(E1315="","",_xlfn.CONCAT(E1315,_xlfn.XLOOKUP(D1315,$J$9:$J$23,$I$9:$I$23,"ERROR",1,-1)))</f>
        <v/>
      </c>
      <c r="G1315" s="17" t="str">
        <f>_xlfn.CONCAT(A1315," ",B1315)</f>
        <v xml:space="preserve"> </v>
      </c>
    </row>
    <row r="1316" spans="6:7" x14ac:dyDescent="0.45">
      <c r="F1316" s="63" t="str">
        <f>IF(E1316="","",_xlfn.CONCAT(E1316,_xlfn.XLOOKUP(D1316,$J$9:$J$23,$I$9:$I$23,"ERROR",1,-1)))</f>
        <v/>
      </c>
      <c r="G1316" s="17" t="str">
        <f>_xlfn.CONCAT(A1316," ",B1316)</f>
        <v xml:space="preserve"> </v>
      </c>
    </row>
    <row r="1317" spans="6:7" x14ac:dyDescent="0.45">
      <c r="F1317" s="63" t="str">
        <f>IF(E1317="","",_xlfn.CONCAT(E1317,_xlfn.XLOOKUP(D1317,$J$9:$J$23,$I$9:$I$23,"ERROR",1,-1)))</f>
        <v/>
      </c>
      <c r="G1317" s="17" t="str">
        <f>_xlfn.CONCAT(A1317," ",B1317)</f>
        <v xml:space="preserve"> </v>
      </c>
    </row>
    <row r="1318" spans="6:7" x14ac:dyDescent="0.45">
      <c r="F1318" s="63" t="str">
        <f>IF(E1318="","",_xlfn.CONCAT(E1318,_xlfn.XLOOKUP(D1318,$J$9:$J$23,$I$9:$I$23,"ERROR",1,-1)))</f>
        <v/>
      </c>
      <c r="G1318" s="17" t="str">
        <f>_xlfn.CONCAT(A1318," ",B1318)</f>
        <v xml:space="preserve"> </v>
      </c>
    </row>
    <row r="1319" spans="6:7" x14ac:dyDescent="0.45">
      <c r="F1319" s="63" t="str">
        <f>IF(E1319="","",_xlfn.CONCAT(E1319,_xlfn.XLOOKUP(D1319,$J$9:$J$23,$I$9:$I$23,"ERROR",1,-1)))</f>
        <v/>
      </c>
      <c r="G1319" s="17" t="str">
        <f>_xlfn.CONCAT(A1319," ",B1319)</f>
        <v xml:space="preserve"> </v>
      </c>
    </row>
    <row r="1320" spans="6:7" x14ac:dyDescent="0.45">
      <c r="F1320" s="63" t="str">
        <f>IF(E1320="","",_xlfn.CONCAT(E1320,_xlfn.XLOOKUP(D1320,$J$9:$J$23,$I$9:$I$23,"ERROR",1,-1)))</f>
        <v/>
      </c>
      <c r="G1320" s="17" t="str">
        <f>_xlfn.CONCAT(A1320," ",B1320)</f>
        <v xml:space="preserve"> </v>
      </c>
    </row>
    <row r="1321" spans="6:7" x14ac:dyDescent="0.45">
      <c r="F1321" s="63" t="str">
        <f>IF(E1321="","",_xlfn.CONCAT(E1321,_xlfn.XLOOKUP(D1321,$J$9:$J$23,$I$9:$I$23,"ERROR",1,-1)))</f>
        <v/>
      </c>
      <c r="G1321" s="17" t="str">
        <f>_xlfn.CONCAT(A1321," ",B1321)</f>
        <v xml:space="preserve"> </v>
      </c>
    </row>
    <row r="1322" spans="6:7" x14ac:dyDescent="0.45">
      <c r="F1322" s="63" t="str">
        <f>IF(E1322="","",_xlfn.CONCAT(E1322,_xlfn.XLOOKUP(D1322,$J$9:$J$23,$I$9:$I$23,"ERROR",1,-1)))</f>
        <v/>
      </c>
      <c r="G1322" s="17" t="str">
        <f>_xlfn.CONCAT(A1322," ",B1322)</f>
        <v xml:space="preserve"> </v>
      </c>
    </row>
    <row r="1323" spans="6:7" x14ac:dyDescent="0.45">
      <c r="F1323" s="63" t="str">
        <f>IF(E1323="","",_xlfn.CONCAT(E1323,_xlfn.XLOOKUP(D1323,$J$9:$J$23,$I$9:$I$23,"ERROR",1,-1)))</f>
        <v/>
      </c>
      <c r="G1323" s="17" t="str">
        <f>_xlfn.CONCAT(A1323," ",B1323)</f>
        <v xml:space="preserve"> </v>
      </c>
    </row>
    <row r="1324" spans="6:7" x14ac:dyDescent="0.45">
      <c r="F1324" s="63" t="str">
        <f>IF(E1324="","",_xlfn.CONCAT(E1324,_xlfn.XLOOKUP(D1324,$J$9:$J$23,$I$9:$I$23,"ERROR",1,-1)))</f>
        <v/>
      </c>
      <c r="G1324" s="17" t="str">
        <f>_xlfn.CONCAT(A1324," ",B1324)</f>
        <v xml:space="preserve"> </v>
      </c>
    </row>
    <row r="1325" spans="6:7" x14ac:dyDescent="0.45">
      <c r="F1325" s="63" t="str">
        <f>IF(E1325="","",_xlfn.CONCAT(E1325,_xlfn.XLOOKUP(D1325,$J$9:$J$23,$I$9:$I$23,"ERROR",1,-1)))</f>
        <v/>
      </c>
      <c r="G1325" s="17" t="str">
        <f>_xlfn.CONCAT(A1325," ",B1325)</f>
        <v xml:space="preserve"> </v>
      </c>
    </row>
    <row r="1326" spans="6:7" x14ac:dyDescent="0.45">
      <c r="F1326" s="63" t="str">
        <f>IF(E1326="","",_xlfn.CONCAT(E1326,_xlfn.XLOOKUP(D1326,$J$9:$J$23,$I$9:$I$23,"ERROR",1,-1)))</f>
        <v/>
      </c>
      <c r="G1326" s="17" t="str">
        <f>_xlfn.CONCAT(A1326," ",B1326)</f>
        <v xml:space="preserve"> </v>
      </c>
    </row>
    <row r="1327" spans="6:7" x14ac:dyDescent="0.45">
      <c r="F1327" s="63" t="str">
        <f>IF(E1327="","",_xlfn.CONCAT(E1327,_xlfn.XLOOKUP(D1327,$J$9:$J$23,$I$9:$I$23,"ERROR",1,-1)))</f>
        <v/>
      </c>
      <c r="G1327" s="17" t="str">
        <f>_xlfn.CONCAT(A1327," ",B1327)</f>
        <v xml:space="preserve"> </v>
      </c>
    </row>
    <row r="1328" spans="6:7" x14ac:dyDescent="0.45">
      <c r="F1328" s="63" t="str">
        <f>IF(E1328="","",_xlfn.CONCAT(E1328,_xlfn.XLOOKUP(D1328,$J$9:$J$23,$I$9:$I$23,"ERROR",1,-1)))</f>
        <v/>
      </c>
      <c r="G1328" s="17" t="str">
        <f>_xlfn.CONCAT(A1328," ",B1328)</f>
        <v xml:space="preserve"> </v>
      </c>
    </row>
    <row r="1329" spans="6:7" x14ac:dyDescent="0.45">
      <c r="F1329" s="63" t="str">
        <f>IF(E1329="","",_xlfn.CONCAT(E1329,_xlfn.XLOOKUP(D1329,$J$9:$J$23,$I$9:$I$23,"ERROR",1,-1)))</f>
        <v/>
      </c>
      <c r="G1329" s="17" t="str">
        <f>_xlfn.CONCAT(A1329," ",B1329)</f>
        <v xml:space="preserve"> </v>
      </c>
    </row>
    <row r="1330" spans="6:7" x14ac:dyDescent="0.45">
      <c r="F1330" s="63" t="str">
        <f>IF(E1330="","",_xlfn.CONCAT(E1330,_xlfn.XLOOKUP(D1330,$J$9:$J$23,$I$9:$I$23,"ERROR",1,-1)))</f>
        <v/>
      </c>
      <c r="G1330" s="17" t="str">
        <f>_xlfn.CONCAT(A1330," ",B1330)</f>
        <v xml:space="preserve"> </v>
      </c>
    </row>
    <row r="1331" spans="6:7" x14ac:dyDescent="0.45">
      <c r="F1331" s="63" t="str">
        <f>IF(E1331="","",_xlfn.CONCAT(E1331,_xlfn.XLOOKUP(D1331,$J$9:$J$23,$I$9:$I$23,"ERROR",1,-1)))</f>
        <v/>
      </c>
      <c r="G1331" s="17" t="str">
        <f>_xlfn.CONCAT(A1331," ",B1331)</f>
        <v xml:space="preserve"> </v>
      </c>
    </row>
    <row r="1332" spans="6:7" x14ac:dyDescent="0.45">
      <c r="F1332" s="63" t="str">
        <f>IF(E1332="","",_xlfn.CONCAT(E1332,_xlfn.XLOOKUP(D1332,$J$9:$J$23,$I$9:$I$23,"ERROR",1,-1)))</f>
        <v/>
      </c>
      <c r="G1332" s="17" t="str">
        <f>_xlfn.CONCAT(A1332," ",B1332)</f>
        <v xml:space="preserve"> </v>
      </c>
    </row>
    <row r="1333" spans="6:7" x14ac:dyDescent="0.45">
      <c r="F1333" s="63" t="str">
        <f>IF(E1333="","",_xlfn.CONCAT(E1333,_xlfn.XLOOKUP(D1333,$J$9:$J$23,$I$9:$I$23,"ERROR",1,-1)))</f>
        <v/>
      </c>
      <c r="G1333" s="17" t="str">
        <f>_xlfn.CONCAT(A1333," ",B1333)</f>
        <v xml:space="preserve"> </v>
      </c>
    </row>
    <row r="1334" spans="6:7" x14ac:dyDescent="0.45">
      <c r="F1334" s="63" t="str">
        <f>IF(E1334="","",_xlfn.CONCAT(E1334,_xlfn.XLOOKUP(D1334,$J$9:$J$23,$I$9:$I$23,"ERROR",1,-1)))</f>
        <v/>
      </c>
      <c r="G1334" s="17" t="str">
        <f>_xlfn.CONCAT(A1334," ",B1334)</f>
        <v xml:space="preserve"> </v>
      </c>
    </row>
    <row r="1335" spans="6:7" x14ac:dyDescent="0.45">
      <c r="F1335" s="63" t="str">
        <f>IF(E1335="","",_xlfn.CONCAT(E1335,_xlfn.XLOOKUP(D1335,$J$9:$J$23,$I$9:$I$23,"ERROR",1,-1)))</f>
        <v/>
      </c>
      <c r="G1335" s="17" t="str">
        <f>_xlfn.CONCAT(A1335," ",B1335)</f>
        <v xml:space="preserve"> </v>
      </c>
    </row>
    <row r="1336" spans="6:7" x14ac:dyDescent="0.45">
      <c r="F1336" s="63" t="str">
        <f>IF(E1336="","",_xlfn.CONCAT(E1336,_xlfn.XLOOKUP(D1336,$J$9:$J$23,$I$9:$I$23,"ERROR",1,-1)))</f>
        <v/>
      </c>
      <c r="G1336" s="17" t="str">
        <f>_xlfn.CONCAT(A1336," ",B1336)</f>
        <v xml:space="preserve"> </v>
      </c>
    </row>
    <row r="1337" spans="6:7" x14ac:dyDescent="0.45">
      <c r="F1337" s="63" t="str">
        <f>IF(E1337="","",_xlfn.CONCAT(E1337,_xlfn.XLOOKUP(D1337,$J$9:$J$23,$I$9:$I$23,"ERROR",1,-1)))</f>
        <v/>
      </c>
      <c r="G1337" s="17" t="str">
        <f>_xlfn.CONCAT(A1337," ",B1337)</f>
        <v xml:space="preserve"> </v>
      </c>
    </row>
    <row r="1338" spans="6:7" x14ac:dyDescent="0.45">
      <c r="F1338" s="63" t="str">
        <f>IF(E1338="","",_xlfn.CONCAT(E1338,_xlfn.XLOOKUP(D1338,$J$9:$J$23,$I$9:$I$23,"ERROR",1,-1)))</f>
        <v/>
      </c>
      <c r="G1338" s="17" t="str">
        <f>_xlfn.CONCAT(A1338," ",B1338)</f>
        <v xml:space="preserve"> </v>
      </c>
    </row>
    <row r="1339" spans="6:7" x14ac:dyDescent="0.45">
      <c r="F1339" s="63" t="str">
        <f>IF(E1339="","",_xlfn.CONCAT(E1339,_xlfn.XLOOKUP(D1339,$J$9:$J$23,$I$9:$I$23,"ERROR",1,-1)))</f>
        <v/>
      </c>
      <c r="G1339" s="17" t="str">
        <f>_xlfn.CONCAT(A1339," ",B1339)</f>
        <v xml:space="preserve"> </v>
      </c>
    </row>
    <row r="1340" spans="6:7" x14ac:dyDescent="0.45">
      <c r="F1340" s="63" t="str">
        <f>IF(E1340="","",_xlfn.CONCAT(E1340,_xlfn.XLOOKUP(D1340,$J$9:$J$23,$I$9:$I$23,"ERROR",1,-1)))</f>
        <v/>
      </c>
      <c r="G1340" s="17" t="str">
        <f>_xlfn.CONCAT(A1340," ",B1340)</f>
        <v xml:space="preserve"> </v>
      </c>
    </row>
    <row r="1341" spans="6:7" x14ac:dyDescent="0.45">
      <c r="F1341" s="63" t="str">
        <f>IF(E1341="","",_xlfn.CONCAT(E1341,_xlfn.XLOOKUP(D1341,$J$9:$J$23,$I$9:$I$23,"ERROR",1,-1)))</f>
        <v/>
      </c>
      <c r="G1341" s="17" t="str">
        <f>_xlfn.CONCAT(A1341," ",B1341)</f>
        <v xml:space="preserve"> </v>
      </c>
    </row>
    <row r="1342" spans="6:7" x14ac:dyDescent="0.45">
      <c r="F1342" s="63" t="str">
        <f>IF(E1342="","",_xlfn.CONCAT(E1342,_xlfn.XLOOKUP(D1342,$J$9:$J$23,$I$9:$I$23,"ERROR",1,-1)))</f>
        <v/>
      </c>
      <c r="G1342" s="17" t="str">
        <f>_xlfn.CONCAT(A1342," ",B1342)</f>
        <v xml:space="preserve"> </v>
      </c>
    </row>
    <row r="1343" spans="6:7" x14ac:dyDescent="0.45">
      <c r="F1343" s="63" t="str">
        <f>IF(E1343="","",_xlfn.CONCAT(E1343,_xlfn.XLOOKUP(D1343,$J$9:$J$23,$I$9:$I$23,"ERROR",1,-1)))</f>
        <v/>
      </c>
      <c r="G1343" s="17" t="str">
        <f>_xlfn.CONCAT(A1343," ",B1343)</f>
        <v xml:space="preserve"> </v>
      </c>
    </row>
    <row r="1344" spans="6:7" x14ac:dyDescent="0.45">
      <c r="F1344" s="63" t="str">
        <f>IF(E1344="","",_xlfn.CONCAT(E1344,_xlfn.XLOOKUP(D1344,$J$9:$J$23,$I$9:$I$23,"ERROR",1,-1)))</f>
        <v/>
      </c>
      <c r="G1344" s="17" t="str">
        <f>_xlfn.CONCAT(A1344," ",B1344)</f>
        <v xml:space="preserve"> </v>
      </c>
    </row>
    <row r="1345" spans="6:7" x14ac:dyDescent="0.45">
      <c r="F1345" s="63" t="str">
        <f>IF(E1345="","",_xlfn.CONCAT(E1345,_xlfn.XLOOKUP(D1345,$J$9:$J$23,$I$9:$I$23,"ERROR",1,-1)))</f>
        <v/>
      </c>
      <c r="G1345" s="17" t="str">
        <f>_xlfn.CONCAT(A1345," ",B1345)</f>
        <v xml:space="preserve"> </v>
      </c>
    </row>
    <row r="1346" spans="6:7" x14ac:dyDescent="0.45">
      <c r="F1346" s="63" t="str">
        <f>IF(E1346="","",_xlfn.CONCAT(E1346,_xlfn.XLOOKUP(D1346,$J$9:$J$23,$I$9:$I$23,"ERROR",1,-1)))</f>
        <v/>
      </c>
      <c r="G1346" s="17" t="str">
        <f>_xlfn.CONCAT(A1346," ",B1346)</f>
        <v xml:space="preserve"> </v>
      </c>
    </row>
    <row r="1347" spans="6:7" x14ac:dyDescent="0.45">
      <c r="F1347" s="63" t="str">
        <f>IF(E1347="","",_xlfn.CONCAT(E1347,_xlfn.XLOOKUP(D1347,$J$9:$J$23,$I$9:$I$23,"ERROR",1,-1)))</f>
        <v/>
      </c>
      <c r="G1347" s="17" t="str">
        <f>_xlfn.CONCAT(A1347," ",B1347)</f>
        <v xml:space="preserve"> </v>
      </c>
    </row>
    <row r="1348" spans="6:7" x14ac:dyDescent="0.45">
      <c r="F1348" s="63" t="str">
        <f>IF(E1348="","",_xlfn.CONCAT(E1348,_xlfn.XLOOKUP(D1348,$J$9:$J$23,$I$9:$I$23,"ERROR",1,-1)))</f>
        <v/>
      </c>
      <c r="G1348" s="17" t="str">
        <f>_xlfn.CONCAT(A1348," ",B1348)</f>
        <v xml:space="preserve"> </v>
      </c>
    </row>
    <row r="1349" spans="6:7" x14ac:dyDescent="0.45">
      <c r="F1349" s="63" t="str">
        <f>IF(E1349="","",_xlfn.CONCAT(E1349,_xlfn.XLOOKUP(D1349,$J$9:$J$23,$I$9:$I$23,"ERROR",1,-1)))</f>
        <v/>
      </c>
      <c r="G1349" s="17" t="str">
        <f>_xlfn.CONCAT(A1349," ",B1349)</f>
        <v xml:space="preserve"> </v>
      </c>
    </row>
    <row r="1350" spans="6:7" x14ac:dyDescent="0.45">
      <c r="F1350" s="63" t="str">
        <f>IF(E1350="","",_xlfn.CONCAT(E1350,_xlfn.XLOOKUP(D1350,$J$9:$J$23,$I$9:$I$23,"ERROR",1,-1)))</f>
        <v/>
      </c>
      <c r="G1350" s="17" t="str">
        <f>_xlfn.CONCAT(A1350," ",B1350)</f>
        <v xml:space="preserve"> </v>
      </c>
    </row>
    <row r="1351" spans="6:7" x14ac:dyDescent="0.45">
      <c r="F1351" s="63" t="str">
        <f>IF(E1351="","",_xlfn.CONCAT(E1351,_xlfn.XLOOKUP(D1351,$J$9:$J$23,$I$9:$I$23,"ERROR",1,-1)))</f>
        <v/>
      </c>
      <c r="G1351" s="17" t="str">
        <f>_xlfn.CONCAT(A1351," ",B1351)</f>
        <v xml:space="preserve"> </v>
      </c>
    </row>
    <row r="1352" spans="6:7" x14ac:dyDescent="0.45">
      <c r="F1352" s="63" t="str">
        <f>IF(E1352="","",_xlfn.CONCAT(E1352,_xlfn.XLOOKUP(D1352,$J$9:$J$23,$I$9:$I$23,"ERROR",1,-1)))</f>
        <v/>
      </c>
      <c r="G1352" s="17" t="str">
        <f>_xlfn.CONCAT(A1352," ",B1352)</f>
        <v xml:space="preserve"> </v>
      </c>
    </row>
    <row r="1353" spans="6:7" x14ac:dyDescent="0.45">
      <c r="F1353" s="63" t="str">
        <f>IF(E1353="","",_xlfn.CONCAT(E1353,_xlfn.XLOOKUP(D1353,$J$9:$J$23,$I$9:$I$23,"ERROR",1,-1)))</f>
        <v/>
      </c>
      <c r="G1353" s="17" t="str">
        <f>_xlfn.CONCAT(A1353," ",B1353)</f>
        <v xml:space="preserve"> </v>
      </c>
    </row>
    <row r="1354" spans="6:7" x14ac:dyDescent="0.45">
      <c r="F1354" s="63" t="str">
        <f>IF(E1354="","",_xlfn.CONCAT(E1354,_xlfn.XLOOKUP(D1354,$J$9:$J$23,$I$9:$I$23,"ERROR",1,-1)))</f>
        <v/>
      </c>
      <c r="G1354" s="17" t="str">
        <f>_xlfn.CONCAT(A1354," ",B1354)</f>
        <v xml:space="preserve"> </v>
      </c>
    </row>
    <row r="1355" spans="6:7" x14ac:dyDescent="0.45">
      <c r="F1355" s="63" t="str">
        <f>IF(E1355="","",_xlfn.CONCAT(E1355,_xlfn.XLOOKUP(D1355,$J$9:$J$23,$I$9:$I$23,"ERROR",1,-1)))</f>
        <v/>
      </c>
      <c r="G1355" s="17" t="str">
        <f>_xlfn.CONCAT(A1355," ",B1355)</f>
        <v xml:space="preserve"> </v>
      </c>
    </row>
    <row r="1356" spans="6:7" x14ac:dyDescent="0.45">
      <c r="F1356" s="63" t="str">
        <f>IF(E1356="","",_xlfn.CONCAT(E1356,_xlfn.XLOOKUP(D1356,$J$9:$J$23,$I$9:$I$23,"ERROR",1,-1)))</f>
        <v/>
      </c>
      <c r="G1356" s="17" t="str">
        <f>_xlfn.CONCAT(A1356," ",B1356)</f>
        <v xml:space="preserve"> </v>
      </c>
    </row>
    <row r="1357" spans="6:7" x14ac:dyDescent="0.45">
      <c r="F1357" s="63" t="str">
        <f>IF(E1357="","",_xlfn.CONCAT(E1357,_xlfn.XLOOKUP(D1357,$J$9:$J$23,$I$9:$I$23,"ERROR",1,-1)))</f>
        <v/>
      </c>
      <c r="G1357" s="17" t="str">
        <f>_xlfn.CONCAT(A1357," ",B1357)</f>
        <v xml:space="preserve"> </v>
      </c>
    </row>
    <row r="1358" spans="6:7" x14ac:dyDescent="0.45">
      <c r="F1358" s="63" t="str">
        <f>IF(E1358="","",_xlfn.CONCAT(E1358,_xlfn.XLOOKUP(D1358,$J$9:$J$23,$I$9:$I$23,"ERROR",1,-1)))</f>
        <v/>
      </c>
      <c r="G1358" s="17" t="str">
        <f>_xlfn.CONCAT(A1358," ",B1358)</f>
        <v xml:space="preserve"> </v>
      </c>
    </row>
    <row r="1359" spans="6:7" x14ac:dyDescent="0.45">
      <c r="F1359" s="63" t="str">
        <f>IF(E1359="","",_xlfn.CONCAT(E1359,_xlfn.XLOOKUP(D1359,$J$9:$J$23,$I$9:$I$23,"ERROR",1,-1)))</f>
        <v/>
      </c>
      <c r="G1359" s="17" t="str">
        <f>_xlfn.CONCAT(A1359," ",B1359)</f>
        <v xml:space="preserve"> </v>
      </c>
    </row>
    <row r="1360" spans="6:7" x14ac:dyDescent="0.45">
      <c r="F1360" s="63" t="str">
        <f>IF(E1360="","",_xlfn.CONCAT(E1360,_xlfn.XLOOKUP(D1360,$J$9:$J$23,$I$9:$I$23,"ERROR",1,-1)))</f>
        <v/>
      </c>
      <c r="G1360" s="17" t="str">
        <f>_xlfn.CONCAT(A1360," ",B1360)</f>
        <v xml:space="preserve"> </v>
      </c>
    </row>
    <row r="1361" spans="6:7" x14ac:dyDescent="0.45">
      <c r="F1361" s="63" t="str">
        <f>IF(E1361="","",_xlfn.CONCAT(E1361,_xlfn.XLOOKUP(D1361,$J$9:$J$23,$I$9:$I$23,"ERROR",1,-1)))</f>
        <v/>
      </c>
      <c r="G1361" s="17" t="str">
        <f>_xlfn.CONCAT(A1361," ",B1361)</f>
        <v xml:space="preserve"> </v>
      </c>
    </row>
    <row r="1362" spans="6:7" x14ac:dyDescent="0.45">
      <c r="F1362" s="63" t="str">
        <f>IF(E1362="","",_xlfn.CONCAT(E1362,_xlfn.XLOOKUP(D1362,$J$9:$J$23,$I$9:$I$23,"ERROR",1,-1)))</f>
        <v/>
      </c>
      <c r="G1362" s="17" t="str">
        <f>_xlfn.CONCAT(A1362," ",B1362)</f>
        <v xml:space="preserve"> </v>
      </c>
    </row>
    <row r="1363" spans="6:7" x14ac:dyDescent="0.45">
      <c r="F1363" s="63" t="str">
        <f>IF(E1363="","",_xlfn.CONCAT(E1363,_xlfn.XLOOKUP(D1363,$J$9:$J$23,$I$9:$I$23,"ERROR",1,-1)))</f>
        <v/>
      </c>
      <c r="G1363" s="17" t="str">
        <f>_xlfn.CONCAT(A1363," ",B1363)</f>
        <v xml:space="preserve"> </v>
      </c>
    </row>
    <row r="1364" spans="6:7" x14ac:dyDescent="0.45">
      <c r="F1364" s="63" t="str">
        <f>IF(E1364="","",_xlfn.CONCAT(E1364,_xlfn.XLOOKUP(D1364,$J$9:$J$23,$I$9:$I$23,"ERROR",1,-1)))</f>
        <v/>
      </c>
      <c r="G1364" s="17" t="str">
        <f>_xlfn.CONCAT(A1364," ",B1364)</f>
        <v xml:space="preserve"> </v>
      </c>
    </row>
    <row r="1365" spans="6:7" x14ac:dyDescent="0.45">
      <c r="F1365" s="63" t="str">
        <f>IF(E1365="","",_xlfn.CONCAT(E1365,_xlfn.XLOOKUP(D1365,$J$9:$J$23,$I$9:$I$23,"ERROR",1,-1)))</f>
        <v/>
      </c>
      <c r="G1365" s="17" t="str">
        <f>_xlfn.CONCAT(A1365," ",B1365)</f>
        <v xml:space="preserve"> </v>
      </c>
    </row>
    <row r="1366" spans="6:7" x14ac:dyDescent="0.45">
      <c r="F1366" s="63" t="str">
        <f>IF(E1366="","",_xlfn.CONCAT(E1366,_xlfn.XLOOKUP(D1366,$J$9:$J$23,$I$9:$I$23,"ERROR",1,-1)))</f>
        <v/>
      </c>
      <c r="G1366" s="17" t="str">
        <f>_xlfn.CONCAT(A1366," ",B1366)</f>
        <v xml:space="preserve"> </v>
      </c>
    </row>
    <row r="1367" spans="6:7" x14ac:dyDescent="0.45">
      <c r="F1367" s="63" t="str">
        <f>IF(E1367="","",_xlfn.CONCAT(E1367,_xlfn.XLOOKUP(D1367,$J$9:$J$23,$I$9:$I$23,"ERROR",1,-1)))</f>
        <v/>
      </c>
      <c r="G1367" s="17" t="str">
        <f>_xlfn.CONCAT(A1367," ",B1367)</f>
        <v xml:space="preserve"> </v>
      </c>
    </row>
    <row r="1368" spans="6:7" x14ac:dyDescent="0.45">
      <c r="F1368" s="63" t="str">
        <f>IF(E1368="","",_xlfn.CONCAT(E1368,_xlfn.XLOOKUP(D1368,$J$9:$J$23,$I$9:$I$23,"ERROR",1,-1)))</f>
        <v/>
      </c>
      <c r="G1368" s="17" t="str">
        <f>_xlfn.CONCAT(A1368," ",B1368)</f>
        <v xml:space="preserve"> </v>
      </c>
    </row>
    <row r="1369" spans="6:7" x14ac:dyDescent="0.45">
      <c r="F1369" s="63" t="str">
        <f>IF(E1369="","",_xlfn.CONCAT(E1369,_xlfn.XLOOKUP(D1369,$J$9:$J$23,$I$9:$I$23,"ERROR",1,-1)))</f>
        <v/>
      </c>
      <c r="G1369" s="17" t="str">
        <f>_xlfn.CONCAT(A1369," ",B1369)</f>
        <v xml:space="preserve"> </v>
      </c>
    </row>
    <row r="1370" spans="6:7" x14ac:dyDescent="0.45">
      <c r="F1370" s="63" t="str">
        <f>IF(E1370="","",_xlfn.CONCAT(E1370,_xlfn.XLOOKUP(D1370,$J$9:$J$23,$I$9:$I$23,"ERROR",1,-1)))</f>
        <v/>
      </c>
      <c r="G1370" s="17" t="str">
        <f>_xlfn.CONCAT(A1370," ",B1370)</f>
        <v xml:space="preserve"> </v>
      </c>
    </row>
    <row r="1371" spans="6:7" x14ac:dyDescent="0.45">
      <c r="F1371" s="63" t="str">
        <f>IF(E1371="","",_xlfn.CONCAT(E1371,_xlfn.XLOOKUP(D1371,$J$9:$J$23,$I$9:$I$23,"ERROR",1,-1)))</f>
        <v/>
      </c>
      <c r="G1371" s="17" t="str">
        <f>_xlfn.CONCAT(A1371," ",B1371)</f>
        <v xml:space="preserve"> </v>
      </c>
    </row>
    <row r="1372" spans="6:7" x14ac:dyDescent="0.45">
      <c r="F1372" s="63" t="str">
        <f>IF(E1372="","",_xlfn.CONCAT(E1372,_xlfn.XLOOKUP(D1372,$J$9:$J$23,$I$9:$I$23,"ERROR",1,-1)))</f>
        <v/>
      </c>
      <c r="G1372" s="17" t="str">
        <f>_xlfn.CONCAT(A1372," ",B1372)</f>
        <v xml:space="preserve"> </v>
      </c>
    </row>
    <row r="1373" spans="6:7" x14ac:dyDescent="0.45">
      <c r="F1373" s="63" t="str">
        <f>IF(E1373="","",_xlfn.CONCAT(E1373,_xlfn.XLOOKUP(D1373,$J$9:$J$23,$I$9:$I$23,"ERROR",1,-1)))</f>
        <v/>
      </c>
      <c r="G1373" s="17" t="str">
        <f>_xlfn.CONCAT(A1373," ",B1373)</f>
        <v xml:space="preserve"> </v>
      </c>
    </row>
    <row r="1374" spans="6:7" x14ac:dyDescent="0.45">
      <c r="F1374" s="63" t="str">
        <f>IF(E1374="","",_xlfn.CONCAT(E1374,_xlfn.XLOOKUP(D1374,$J$9:$J$23,$I$9:$I$23,"ERROR",1,-1)))</f>
        <v/>
      </c>
      <c r="G1374" s="17" t="str">
        <f>_xlfn.CONCAT(A1374," ",B1374)</f>
        <v xml:space="preserve"> </v>
      </c>
    </row>
    <row r="1375" spans="6:7" x14ac:dyDescent="0.45">
      <c r="F1375" s="63" t="str">
        <f>IF(E1375="","",_xlfn.CONCAT(E1375,_xlfn.XLOOKUP(D1375,$J$9:$J$23,$I$9:$I$23,"ERROR",1,-1)))</f>
        <v/>
      </c>
      <c r="G1375" s="17" t="str">
        <f>_xlfn.CONCAT(A1375," ",B1375)</f>
        <v xml:space="preserve"> </v>
      </c>
    </row>
    <row r="1376" spans="6:7" x14ac:dyDescent="0.45">
      <c r="F1376" s="63" t="str">
        <f>IF(E1376="","",_xlfn.CONCAT(E1376,_xlfn.XLOOKUP(D1376,$J$9:$J$23,$I$9:$I$23,"ERROR",1,-1)))</f>
        <v/>
      </c>
      <c r="G1376" s="17" t="str">
        <f>_xlfn.CONCAT(A1376," ",B1376)</f>
        <v xml:space="preserve"> </v>
      </c>
    </row>
    <row r="1377" spans="6:7" x14ac:dyDescent="0.45">
      <c r="F1377" s="63" t="str">
        <f>IF(E1377="","",_xlfn.CONCAT(E1377,_xlfn.XLOOKUP(D1377,$J$9:$J$23,$I$9:$I$23,"ERROR",1,-1)))</f>
        <v/>
      </c>
      <c r="G1377" s="17" t="str">
        <f>_xlfn.CONCAT(A1377," ",B1377)</f>
        <v xml:space="preserve"> </v>
      </c>
    </row>
    <row r="1378" spans="6:7" x14ac:dyDescent="0.45">
      <c r="F1378" s="63" t="str">
        <f>IF(E1378="","",_xlfn.CONCAT(E1378,_xlfn.XLOOKUP(D1378,$J$9:$J$23,$I$9:$I$23,"ERROR",1,-1)))</f>
        <v/>
      </c>
      <c r="G1378" s="17" t="str">
        <f>_xlfn.CONCAT(A1378," ",B1378)</f>
        <v xml:space="preserve"> </v>
      </c>
    </row>
    <row r="1379" spans="6:7" x14ac:dyDescent="0.45">
      <c r="F1379" s="63" t="str">
        <f>IF(E1379="","",_xlfn.CONCAT(E1379,_xlfn.XLOOKUP(D1379,$J$9:$J$23,$I$9:$I$23,"ERROR",1,-1)))</f>
        <v/>
      </c>
      <c r="G1379" s="17" t="str">
        <f>_xlfn.CONCAT(A1379," ",B1379)</f>
        <v xml:space="preserve"> </v>
      </c>
    </row>
    <row r="1380" spans="6:7" x14ac:dyDescent="0.45">
      <c r="F1380" s="63" t="str">
        <f>IF(E1380="","",_xlfn.CONCAT(E1380,_xlfn.XLOOKUP(D1380,$J$9:$J$23,$I$9:$I$23,"ERROR",1,-1)))</f>
        <v/>
      </c>
      <c r="G1380" s="17" t="str">
        <f>_xlfn.CONCAT(A1380," ",B1380)</f>
        <v xml:space="preserve"> </v>
      </c>
    </row>
    <row r="1381" spans="6:7" x14ac:dyDescent="0.45">
      <c r="F1381" s="63" t="str">
        <f>IF(E1381="","",_xlfn.CONCAT(E1381,_xlfn.XLOOKUP(D1381,$J$9:$J$23,$I$9:$I$23,"ERROR",1,-1)))</f>
        <v/>
      </c>
      <c r="G1381" s="17" t="str">
        <f>_xlfn.CONCAT(A1381," ",B1381)</f>
        <v xml:space="preserve"> </v>
      </c>
    </row>
    <row r="1382" spans="6:7" x14ac:dyDescent="0.45">
      <c r="F1382" s="63" t="str">
        <f>IF(E1382="","",_xlfn.CONCAT(E1382,_xlfn.XLOOKUP(D1382,$J$9:$J$23,$I$9:$I$23,"ERROR",1,-1)))</f>
        <v/>
      </c>
      <c r="G1382" s="17" t="str">
        <f>_xlfn.CONCAT(A1382," ",B1382)</f>
        <v xml:space="preserve"> </v>
      </c>
    </row>
    <row r="1383" spans="6:7" x14ac:dyDescent="0.45">
      <c r="F1383" s="63" t="str">
        <f>IF(E1383="","",_xlfn.CONCAT(E1383,_xlfn.XLOOKUP(D1383,$J$9:$J$23,$I$9:$I$23,"ERROR",1,-1)))</f>
        <v/>
      </c>
      <c r="G1383" s="17" t="str">
        <f>_xlfn.CONCAT(A1383," ",B1383)</f>
        <v xml:space="preserve"> </v>
      </c>
    </row>
    <row r="1384" spans="6:7" x14ac:dyDescent="0.45">
      <c r="F1384" s="63" t="str">
        <f>IF(E1384="","",_xlfn.CONCAT(E1384,_xlfn.XLOOKUP(D1384,$J$9:$J$23,$I$9:$I$23,"ERROR",1,-1)))</f>
        <v/>
      </c>
      <c r="G1384" s="17" t="str">
        <f>_xlfn.CONCAT(A1384," ",B1384)</f>
        <v xml:space="preserve"> </v>
      </c>
    </row>
    <row r="1385" spans="6:7" x14ac:dyDescent="0.45">
      <c r="F1385" s="63" t="str">
        <f>IF(E1385="","",_xlfn.CONCAT(E1385,_xlfn.XLOOKUP(D1385,$J$9:$J$23,$I$9:$I$23,"ERROR",1,-1)))</f>
        <v/>
      </c>
      <c r="G1385" s="17" t="str">
        <f>_xlfn.CONCAT(A1385," ",B1385)</f>
        <v xml:space="preserve"> </v>
      </c>
    </row>
    <row r="1386" spans="6:7" x14ac:dyDescent="0.45">
      <c r="F1386" s="63" t="str">
        <f>IF(E1386="","",_xlfn.CONCAT(E1386,_xlfn.XLOOKUP(D1386,$J$9:$J$23,$I$9:$I$23,"ERROR",1,-1)))</f>
        <v/>
      </c>
      <c r="G1386" s="17" t="str">
        <f>_xlfn.CONCAT(A1386," ",B1386)</f>
        <v xml:space="preserve"> </v>
      </c>
    </row>
    <row r="1387" spans="6:7" x14ac:dyDescent="0.45">
      <c r="F1387" s="63" t="str">
        <f>IF(E1387="","",_xlfn.CONCAT(E1387,_xlfn.XLOOKUP(D1387,$J$9:$J$23,$I$9:$I$23,"ERROR",1,-1)))</f>
        <v/>
      </c>
      <c r="G1387" s="17" t="str">
        <f>_xlfn.CONCAT(A1387," ",B1387)</f>
        <v xml:space="preserve"> </v>
      </c>
    </row>
    <row r="1388" spans="6:7" x14ac:dyDescent="0.45">
      <c r="F1388" s="63" t="str">
        <f>IF(E1388="","",_xlfn.CONCAT(E1388,_xlfn.XLOOKUP(D1388,$J$9:$J$23,$I$9:$I$23,"ERROR",1,-1)))</f>
        <v/>
      </c>
      <c r="G1388" s="17" t="str">
        <f>_xlfn.CONCAT(A1388," ",B1388)</f>
        <v xml:space="preserve"> </v>
      </c>
    </row>
    <row r="1389" spans="6:7" x14ac:dyDescent="0.45">
      <c r="F1389" s="63" t="str">
        <f>IF(E1389="","",_xlfn.CONCAT(E1389,_xlfn.XLOOKUP(D1389,$J$9:$J$23,$I$9:$I$23,"ERROR",1,-1)))</f>
        <v/>
      </c>
      <c r="G1389" s="17" t="str">
        <f>_xlfn.CONCAT(A1389," ",B1389)</f>
        <v xml:space="preserve"> </v>
      </c>
    </row>
    <row r="1390" spans="6:7" x14ac:dyDescent="0.45">
      <c r="F1390" s="63" t="str">
        <f>IF(E1390="","",_xlfn.CONCAT(E1390,_xlfn.XLOOKUP(D1390,$J$9:$J$23,$I$9:$I$23,"ERROR",1,-1)))</f>
        <v/>
      </c>
      <c r="G1390" s="17" t="str">
        <f>_xlfn.CONCAT(A1390," ",B1390)</f>
        <v xml:space="preserve"> </v>
      </c>
    </row>
    <row r="1391" spans="6:7" x14ac:dyDescent="0.45">
      <c r="F1391" s="63" t="str">
        <f>IF(E1391="","",_xlfn.CONCAT(E1391,_xlfn.XLOOKUP(D1391,$J$9:$J$23,$I$9:$I$23,"ERROR",1,-1)))</f>
        <v/>
      </c>
      <c r="G1391" s="17" t="str">
        <f>_xlfn.CONCAT(A1391," ",B1391)</f>
        <v xml:space="preserve"> </v>
      </c>
    </row>
    <row r="1392" spans="6:7" x14ac:dyDescent="0.45">
      <c r="F1392" s="63" t="str">
        <f>IF(E1392="","",_xlfn.CONCAT(E1392,_xlfn.XLOOKUP(D1392,$J$9:$J$23,$I$9:$I$23,"ERROR",1,-1)))</f>
        <v/>
      </c>
      <c r="G1392" s="17" t="str">
        <f>_xlfn.CONCAT(A1392," ",B1392)</f>
        <v xml:space="preserve"> </v>
      </c>
    </row>
    <row r="1393" spans="1:7" x14ac:dyDescent="0.45">
      <c r="F1393" s="63" t="str">
        <f>IF(E1393="","",_xlfn.CONCAT(E1393,_xlfn.XLOOKUP(D1393,$J$9:$J$23,$I$9:$I$23,"ERROR",1,-1)))</f>
        <v/>
      </c>
      <c r="G1393" s="17" t="str">
        <f>_xlfn.CONCAT(A1393," ",B1393)</f>
        <v xml:space="preserve"> </v>
      </c>
    </row>
    <row r="1394" spans="1:7" x14ac:dyDescent="0.45">
      <c r="F1394" s="63" t="str">
        <f>IF(E1394="","",_xlfn.CONCAT(E1394,_xlfn.XLOOKUP(D1394,$J$9:$J$23,$I$9:$I$23,"ERROR",1,-1)))</f>
        <v/>
      </c>
      <c r="G1394" s="17" t="str">
        <f>_xlfn.CONCAT(A1394," ",B1394)</f>
        <v xml:space="preserve"> </v>
      </c>
    </row>
    <row r="1395" spans="1:7" x14ac:dyDescent="0.45">
      <c r="F1395" s="63" t="str">
        <f>IF(E1395="","",_xlfn.CONCAT(E1395,_xlfn.XLOOKUP(D1395,$J$9:$J$23,$I$9:$I$23,"ERROR",1,-1)))</f>
        <v/>
      </c>
      <c r="G1395" s="17" t="str">
        <f>_xlfn.CONCAT(A1395," ",B1395)</f>
        <v xml:space="preserve"> </v>
      </c>
    </row>
    <row r="1396" spans="1:7" x14ac:dyDescent="0.45">
      <c r="F1396" s="63" t="str">
        <f>IF(E1396="","",_xlfn.CONCAT(E1396,_xlfn.XLOOKUP(D1396,$J$9:$J$23,$I$9:$I$23,"ERROR",1,-1)))</f>
        <v/>
      </c>
      <c r="G1396" s="17" t="str">
        <f>_xlfn.CONCAT(A1396," ",B1396)</f>
        <v xml:space="preserve"> </v>
      </c>
    </row>
    <row r="1397" spans="1:7" x14ac:dyDescent="0.45">
      <c r="F1397" s="63" t="str">
        <f>IF(E1397="","",_xlfn.CONCAT(E1397,_xlfn.XLOOKUP(D1397,$J$9:$J$23,$I$9:$I$23,"ERROR",1,-1)))</f>
        <v/>
      </c>
      <c r="G1397" s="17" t="str">
        <f>_xlfn.CONCAT(A1397," ",B1397)</f>
        <v xml:space="preserve"> </v>
      </c>
    </row>
    <row r="1398" spans="1:7" x14ac:dyDescent="0.45">
      <c r="F1398" s="63" t="str">
        <f>IF(E1398="","",_xlfn.CONCAT(E1398,_xlfn.XLOOKUP(D1398,$J$9:$J$23,$I$9:$I$23,"ERROR",1,-1)))</f>
        <v/>
      </c>
      <c r="G1398" s="17" t="str">
        <f>_xlfn.CONCAT(A1398," ",B1398)</f>
        <v xml:space="preserve"> </v>
      </c>
    </row>
    <row r="1399" spans="1:7" s="114" customFormat="1" x14ac:dyDescent="0.45">
      <c r="A1399" s="160"/>
      <c r="B1399" s="160"/>
      <c r="C1399" s="160"/>
      <c r="D1399" s="161"/>
      <c r="E1399" s="162"/>
      <c r="F1399" s="112"/>
      <c r="G1399" s="113"/>
    </row>
  </sheetData>
  <autoFilter ref="A1:G872" xr:uid="{785A98CB-D9BA-41CC-925D-CC2E2330B5F4}">
    <sortState xmlns:xlrd2="http://schemas.microsoft.com/office/spreadsheetml/2017/richdata2" ref="A2:G1398">
      <sortCondition ref="B1:B872"/>
    </sortState>
  </autoFilter>
  <sortState xmlns:xlrd2="http://schemas.microsoft.com/office/spreadsheetml/2017/richdata2" ref="A2:G782">
    <sortCondition ref="B2:B782"/>
  </sortState>
  <mergeCells count="2">
    <mergeCell ref="I4:J4"/>
    <mergeCell ref="I25:J25"/>
  </mergeCells>
  <conditionalFormatting sqref="D2:D1224 D1282:D1048576 D1228:D1280">
    <cfRule type="cellIs" dxfId="13" priority="2" operator="greaterThan">
      <formula>$J$27</formula>
    </cfRule>
  </conditionalFormatting>
  <conditionalFormatting sqref="F1:F1048576">
    <cfRule type="containsText" dxfId="12" priority="7" operator="containsText" text="17">
      <formula>NOT(ISERROR(SEARCH("17",F1)))</formula>
    </cfRule>
  </conditionalFormatting>
  <conditionalFormatting sqref="G1:G1048576">
    <cfRule type="containsBlanks" dxfId="11" priority="5">
      <formula>LEN(TRIM(G1))=0</formula>
    </cfRule>
    <cfRule type="duplicateValues" dxfId="10" priority="15"/>
  </conditionalFormatting>
  <conditionalFormatting sqref="J7">
    <cfRule type="containsText" dxfId="9" priority="11" operator="containsText" text="CHECK">
      <formula>NOT(ISERROR(SEARCH("CHECK",J7)))</formula>
    </cfRule>
    <cfRule type="containsText" dxfId="8" priority="12" operator="containsText" text="Correct">
      <formula>NOT(ISERROR(SEARCH("Correct",J7)))</formula>
    </cfRule>
  </conditionalFormatting>
  <dataValidations count="1">
    <dataValidation type="list" allowBlank="1" showInputMessage="1" showErrorMessage="1" sqref="E2:E1224 E1228:E1048576" xr:uid="{C9E22C3B-1C0D-4B8C-A1F2-6590308BEC4D}">
      <formula1>"M,F"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0.59999389629810485"/>
  </sheetPr>
  <dimension ref="A1:F179"/>
  <sheetViews>
    <sheetView zoomScaleNormal="100" workbookViewId="0">
      <selection activeCell="A40" sqref="A40"/>
    </sheetView>
  </sheetViews>
  <sheetFormatPr defaultRowHeight="14.25" x14ac:dyDescent="0.45"/>
  <cols>
    <col min="1" max="1" width="12.86328125" style="3" customWidth="1"/>
    <col min="2" max="2" width="29.86328125" style="20" bestFit="1" customWidth="1"/>
    <col min="3" max="3" width="26.265625" style="100" bestFit="1" customWidth="1"/>
    <col min="4" max="4" width="17" style="67" customWidth="1"/>
    <col min="6" max="6" width="9" customWidth="1"/>
  </cols>
  <sheetData>
    <row r="1" spans="1:6" x14ac:dyDescent="0.45">
      <c r="A1" s="2" t="s">
        <v>1510</v>
      </c>
      <c r="B1" s="107" t="s">
        <v>1511</v>
      </c>
      <c r="C1" s="105" t="s">
        <v>2</v>
      </c>
      <c r="D1" s="66" t="s">
        <v>31</v>
      </c>
      <c r="F1" t="s">
        <v>1512</v>
      </c>
    </row>
    <row r="2" spans="1:6" x14ac:dyDescent="0.45">
      <c r="A2" s="3">
        <v>1</v>
      </c>
      <c r="B2" t="s">
        <v>1609</v>
      </c>
      <c r="C2" s="68" t="str">
        <f>IF(B2="","",_xlfn.XLOOKUP(B2,Competitor!G:G,Competitor!C:C,"NEW COMPETITOR",0))</f>
        <v>Keswick AC</v>
      </c>
      <c r="D2" s="67" t="str">
        <f>IF(B2="","",_xlfn.XLOOKUP(B2,Competitor!G:G,Competitor!F:F,"NEW COMPETITOR",0))</f>
        <v>MSEN</v>
      </c>
      <c r="F2" t="str">
        <f>_xlfn.XLOOKUP(A2,INPUT!$F$3:$F$202,INPUT!$G$3:$G$202,"Error")</f>
        <v>yes</v>
      </c>
    </row>
    <row r="3" spans="1:6" x14ac:dyDescent="0.45">
      <c r="A3" s="3">
        <v>2</v>
      </c>
      <c r="B3" s="20" t="s">
        <v>1610</v>
      </c>
      <c r="C3" s="68" t="str">
        <f>IF(B3="","",_xlfn.XLOOKUP(B3,Competitor!G:G,Competitor!C:C,"NEW COMPETITOR",0))</f>
        <v>Keswick AC</v>
      </c>
      <c r="D3" s="67" t="str">
        <f>IF(B3="","",_xlfn.XLOOKUP(B3,Competitor!G:G,Competitor!F:F,"NEW COMPETITOR",0))</f>
        <v>MV40</v>
      </c>
      <c r="F3" t="str">
        <f>_xlfn.XLOOKUP(A3,INPUT!$F$3:$F$202,INPUT!$G$3:$G$202,"Error")</f>
        <v>yes</v>
      </c>
    </row>
    <row r="4" spans="1:6" x14ac:dyDescent="0.45">
      <c r="A4" s="3">
        <v>3</v>
      </c>
      <c r="B4" t="s">
        <v>1680</v>
      </c>
      <c r="C4" s="68" t="str">
        <f>IF(B4="","",_xlfn.XLOOKUP(B4,Competitor!G:G,Competitor!C:C,"NEW COMPETITOR",0))</f>
        <v>Pudsey &amp; Bramley AC</v>
      </c>
      <c r="D4" s="67" t="str">
        <f>IF(B4="","",_xlfn.XLOOKUP(B4,Competitor!G:G,Competitor!F:F,"NEW COMPETITOR",0))</f>
        <v>MV50</v>
      </c>
      <c r="F4" t="str">
        <f>_xlfn.XLOOKUP(A4,INPUT!$F$3:$F$202,INPUT!$G$3:$G$202,"Error")</f>
        <v>yes</v>
      </c>
    </row>
    <row r="5" spans="1:6" x14ac:dyDescent="0.45">
      <c r="A5" s="3">
        <v>4</v>
      </c>
      <c r="B5" s="20" t="s">
        <v>1611</v>
      </c>
      <c r="C5" s="68" t="str">
        <f>IF(B5="","",_xlfn.XLOOKUP(B5,Competitor!G:G,Competitor!C:C,"NEW COMPETITOR",0))</f>
        <v>Keswick AC</v>
      </c>
      <c r="D5" s="67" t="str">
        <f>IF(B5="","",_xlfn.XLOOKUP(B5,Competitor!G:G,Competitor!F:F,"NEW COMPETITOR",0))</f>
        <v>FV60</v>
      </c>
      <c r="F5" t="str">
        <f>_xlfn.XLOOKUP(A5,INPUT!$F$3:$F$202,INPUT!$G$3:$G$202,"Error")</f>
        <v>yes</v>
      </c>
    </row>
    <row r="6" spans="1:6" x14ac:dyDescent="0.45">
      <c r="A6" s="3">
        <v>5</v>
      </c>
      <c r="B6" s="20" t="s">
        <v>1517</v>
      </c>
      <c r="C6" s="68" t="str">
        <f>IF(B6="","",_xlfn.XLOOKUP(B6,Competitor!G:G,Competitor!C:C,"NEW COMPETITOR",0))</f>
        <v>Keswick AC</v>
      </c>
      <c r="D6" s="67" t="str">
        <f>IF(B6="","",_xlfn.XLOOKUP(B6,Competitor!G:G,Competitor!F:F,"NEW COMPETITOR",0))</f>
        <v>FV50</v>
      </c>
      <c r="F6" t="str">
        <f>_xlfn.XLOOKUP(A6,INPUT!$F$3:$F$202,INPUT!$G$3:$G$202,"Error")</f>
        <v>yes</v>
      </c>
    </row>
    <row r="7" spans="1:6" x14ac:dyDescent="0.45">
      <c r="A7" s="3">
        <v>6</v>
      </c>
      <c r="B7" s="20" t="s">
        <v>1521</v>
      </c>
      <c r="C7" s="68" t="str">
        <f>IF(B7="","",_xlfn.XLOOKUP(B7,Competitor!G:G,Competitor!C:C,"NEW COMPETITOR",0))</f>
        <v>Keswick AC</v>
      </c>
      <c r="D7" s="67" t="str">
        <f>IF(B7="","",_xlfn.XLOOKUP(B7,Competitor!G:G,Competitor!F:F,"NEW COMPETITOR",0))</f>
        <v>MV70</v>
      </c>
      <c r="F7" t="str">
        <f>_xlfn.XLOOKUP(A7,INPUT!$F$3:$F$202,INPUT!$G$3:$G$202,"Error")</f>
        <v>yes</v>
      </c>
    </row>
    <row r="8" spans="1:6" x14ac:dyDescent="0.45">
      <c r="A8" s="3">
        <v>7</v>
      </c>
      <c r="B8" s="20" t="s">
        <v>1612</v>
      </c>
      <c r="C8" s="68" t="str">
        <f>IF(B8="","",_xlfn.XLOOKUP(B8,Competitor!G:G,Competitor!C:C,"NEW COMPETITOR",0))</f>
        <v>Keswick AC</v>
      </c>
      <c r="D8" s="67" t="str">
        <f>IF(B8="","",_xlfn.XLOOKUP(B8,Competitor!G:G,Competitor!F:F,"NEW COMPETITOR",0))</f>
        <v>FV40</v>
      </c>
      <c r="F8" t="str">
        <f>_xlfn.XLOOKUP(A8,INPUT!$F$3:$F$202,INPUT!$G$3:$G$202,"Error")</f>
        <v>yes</v>
      </c>
    </row>
    <row r="9" spans="1:6" x14ac:dyDescent="0.45">
      <c r="A9" s="3">
        <v>8</v>
      </c>
      <c r="B9" s="20" t="s">
        <v>1613</v>
      </c>
      <c r="C9" s="68" t="str">
        <f>IF(B9="","",_xlfn.XLOOKUP(B9,Competitor!G:G,Competitor!C:C,"NEW COMPETITOR",0))</f>
        <v>Keswick AC</v>
      </c>
      <c r="D9" s="67" t="str">
        <f>IF(B9="","",_xlfn.XLOOKUP(B9,Competitor!G:G,Competitor!F:F,"NEW COMPETITOR",0))</f>
        <v>MV50</v>
      </c>
      <c r="F9" t="str">
        <f>_xlfn.XLOOKUP(A9,INPUT!$F$3:$F$202,INPUT!$G$3:$G$202,"Error")</f>
        <v>yes</v>
      </c>
    </row>
    <row r="10" spans="1:6" x14ac:dyDescent="0.45">
      <c r="A10" s="3">
        <v>9</v>
      </c>
      <c r="B10" s="20" t="s">
        <v>1614</v>
      </c>
      <c r="C10" s="68" t="str">
        <f>IF(B10="","",_xlfn.XLOOKUP(B10,Competitor!G:G,Competitor!C:C,"NEW COMPETITOR",0))</f>
        <v>Keswick AC</v>
      </c>
      <c r="D10" s="67" t="str">
        <f>IF(B10="","",_xlfn.XLOOKUP(B10,Competitor!G:G,Competitor!F:F,"NEW COMPETITOR",0))</f>
        <v>MV40</v>
      </c>
      <c r="F10" t="str">
        <f>_xlfn.XLOOKUP(A10,INPUT!$F$3:$F$202,INPUT!$G$3:$G$202,"Error")</f>
        <v>yes</v>
      </c>
    </row>
    <row r="11" spans="1:6" x14ac:dyDescent="0.45">
      <c r="A11" s="3">
        <v>10</v>
      </c>
      <c r="B11" s="20" t="s">
        <v>1617</v>
      </c>
      <c r="C11" s="68" t="str">
        <f>IF(B11="","",_xlfn.XLOOKUP(B11,Competitor!G:G,Competitor!C:C,"NEW COMPETITOR",0))</f>
        <v>Keswick AC</v>
      </c>
      <c r="D11" s="67" t="str">
        <f>IF(B11="","",_xlfn.XLOOKUP(B11,Competitor!G:G,Competitor!F:F,"NEW COMPETITOR",0))</f>
        <v>FV50</v>
      </c>
      <c r="F11" t="str">
        <f>_xlfn.XLOOKUP(A11,INPUT!$F$3:$F$202,INPUT!$G$3:$G$202,"Error")</f>
        <v>yes</v>
      </c>
    </row>
    <row r="12" spans="1:6" x14ac:dyDescent="0.45">
      <c r="A12" s="3">
        <v>11</v>
      </c>
      <c r="B12" s="20" t="s">
        <v>1618</v>
      </c>
      <c r="C12" s="68" t="str">
        <f>IF(B12="","",_xlfn.XLOOKUP(B12,Competitor!G:G,Competitor!C:C,"NEW COMPETITOR",0))</f>
        <v>Keswick AC</v>
      </c>
      <c r="D12" s="67" t="str">
        <f>IF(B12="","",_xlfn.XLOOKUP(B12,Competitor!G:G,Competitor!F:F,"NEW COMPETITOR",0))</f>
        <v>FV40</v>
      </c>
      <c r="F12" t="str">
        <f>_xlfn.XLOOKUP(A12,INPUT!$F$3:$F$202,INPUT!$G$3:$G$202,"Error")</f>
        <v>yes</v>
      </c>
    </row>
    <row r="13" spans="1:6" x14ac:dyDescent="0.45">
      <c r="A13" s="3">
        <v>12</v>
      </c>
      <c r="B13" s="20" t="s">
        <v>1526</v>
      </c>
      <c r="C13" s="68" t="str">
        <f>IF(B13="","",_xlfn.XLOOKUP(B13,Competitor!G:G,Competitor!C:C,"NEW COMPETITOR",0))</f>
        <v>Keswick AC</v>
      </c>
      <c r="D13" s="67" t="str">
        <f>IF(B13="","",_xlfn.XLOOKUP(B13,Competitor!G:G,Competitor!F:F,"NEW COMPETITOR",0))</f>
        <v>MSEN</v>
      </c>
      <c r="F13" t="str">
        <f>_xlfn.XLOOKUP(A13,INPUT!$F$3:$F$202,INPUT!$G$3:$G$202,"Error")</f>
        <v>yes</v>
      </c>
    </row>
    <row r="14" spans="1:6" x14ac:dyDescent="0.45">
      <c r="A14" s="3">
        <v>13</v>
      </c>
      <c r="B14" s="20" t="s">
        <v>1527</v>
      </c>
      <c r="C14" s="68" t="str">
        <f>IF(B14="","",_xlfn.XLOOKUP(B14,Competitor!G:G,Competitor!C:C,"NEW COMPETITOR",0))</f>
        <v>Keswick AC</v>
      </c>
      <c r="D14" s="67" t="str">
        <f>IF(B14="","",_xlfn.XLOOKUP(B14,Competitor!G:G,Competitor!F:F,"NEW COMPETITOR",0))</f>
        <v>FSEN</v>
      </c>
      <c r="F14" t="str">
        <f>_xlfn.XLOOKUP(A14,INPUT!$F$3:$F$202,INPUT!$G$3:$G$202,"Error")</f>
        <v>yes</v>
      </c>
    </row>
    <row r="15" spans="1:6" x14ac:dyDescent="0.45">
      <c r="A15" s="3">
        <v>14</v>
      </c>
      <c r="B15" s="20" t="s">
        <v>1523</v>
      </c>
      <c r="C15" s="68" t="str">
        <f>IF(B15="","",_xlfn.XLOOKUP(B15,Competitor!G:G,Competitor!C:C,"NEW COMPETITOR",0))</f>
        <v>Keswick AC</v>
      </c>
      <c r="D15" s="67" t="str">
        <f>IF(B15="","",_xlfn.XLOOKUP(B15,Competitor!G:G,Competitor!F:F,"NEW COMPETITOR",0))</f>
        <v>FV60</v>
      </c>
      <c r="F15" t="str">
        <f>_xlfn.XLOOKUP(A15,INPUT!$F$3:$F$202,INPUT!$G$3:$G$202,"Error")</f>
        <v>yes</v>
      </c>
    </row>
    <row r="16" spans="1:6" x14ac:dyDescent="0.45">
      <c r="A16" s="3">
        <v>16</v>
      </c>
      <c r="B16" s="20" t="s">
        <v>1619</v>
      </c>
      <c r="C16" s="68" t="str">
        <f>IF(B16="","",_xlfn.XLOOKUP(B16,Competitor!G:G,Competitor!C:C,"NEW COMPETITOR",0))</f>
        <v>Keswick AC</v>
      </c>
      <c r="D16" s="67" t="str">
        <f>IF(B16="","",_xlfn.XLOOKUP(B16,Competitor!G:G,Competitor!F:F,"NEW COMPETITOR",0))</f>
        <v>MV50</v>
      </c>
      <c r="F16" t="str">
        <f>_xlfn.XLOOKUP(A16,INPUT!$F$3:$F$202,INPUT!$G$3:$G$202,"Error")</f>
        <v>yes</v>
      </c>
    </row>
    <row r="17" spans="1:6" x14ac:dyDescent="0.45">
      <c r="A17" s="3">
        <v>15</v>
      </c>
      <c r="B17" s="20" t="s">
        <v>1529</v>
      </c>
      <c r="C17" s="68" t="str">
        <f>IF(B17="","",_xlfn.XLOOKUP(B17,Competitor!G:G,Competitor!C:C,"NEW COMPETITOR",0))</f>
        <v>Keswick AC</v>
      </c>
      <c r="D17" s="67" t="str">
        <f>IF(B17="","",_xlfn.XLOOKUP(B17,Competitor!G:G,Competitor!F:F,"NEW COMPETITOR",0))</f>
        <v>MSEN</v>
      </c>
      <c r="F17" t="str">
        <f>_xlfn.XLOOKUP(A17,INPUT!$F$3:$F$202,INPUT!$G$3:$G$202,"Error")</f>
        <v>yes</v>
      </c>
    </row>
    <row r="18" spans="1:6" x14ac:dyDescent="0.45">
      <c r="A18" s="3">
        <v>19</v>
      </c>
      <c r="B18" s="20" t="s">
        <v>1518</v>
      </c>
      <c r="C18" s="68" t="str">
        <f>IF(B18="","",_xlfn.XLOOKUP(B18,Competitor!G:G,Competitor!C:C,"NEW COMPETITOR",0))</f>
        <v>Keswick AC</v>
      </c>
      <c r="D18" s="67" t="str">
        <f>IF(B18="","",_xlfn.XLOOKUP(B18,Competitor!G:G,Competitor!F:F,"NEW COMPETITOR",0))</f>
        <v>FV70</v>
      </c>
      <c r="F18" t="str">
        <f>_xlfn.XLOOKUP(A18,INPUT!$F$3:$F$202,INPUT!$G$3:$G$202,"Error")</f>
        <v>yes</v>
      </c>
    </row>
    <row r="19" spans="1:6" x14ac:dyDescent="0.45">
      <c r="A19" s="3">
        <v>17</v>
      </c>
      <c r="B19" s="20" t="s">
        <v>1519</v>
      </c>
      <c r="C19" s="68" t="str">
        <f>IF(B19="","",_xlfn.XLOOKUP(B19,Competitor!G:G,Competitor!C:C,"NEW COMPETITOR",0))</f>
        <v>Summit Ultra</v>
      </c>
      <c r="D19" s="67" t="str">
        <f>IF(B19="","",_xlfn.XLOOKUP(B19,Competitor!G:G,Competitor!F:F,"NEW COMPETITOR",0))</f>
        <v>MV50</v>
      </c>
      <c r="F19" t="str">
        <f>_xlfn.XLOOKUP(A19,INPUT!$F$3:$F$202,INPUT!$G$3:$G$202,"Error")</f>
        <v>yes</v>
      </c>
    </row>
    <row r="20" spans="1:6" x14ac:dyDescent="0.45">
      <c r="A20" s="3">
        <v>18</v>
      </c>
      <c r="B20" s="20" t="s">
        <v>1620</v>
      </c>
      <c r="C20" s="68" t="str">
        <f>IF(B20="","",_xlfn.XLOOKUP(B20,Competitor!G:G,Competitor!C:C,"NEW COMPETITOR",0))</f>
        <v>Northern Fells Running Club</v>
      </c>
      <c r="D20" s="67" t="str">
        <f>IF(B20="","",_xlfn.XLOOKUP(B20,Competitor!G:G,Competitor!F:F,"NEW COMPETITOR",0))</f>
        <v>MSEN</v>
      </c>
      <c r="F20" t="str">
        <f>_xlfn.XLOOKUP(A20,INPUT!$F$3:$F$202,INPUT!$G$3:$G$202,"Error")</f>
        <v>yes</v>
      </c>
    </row>
    <row r="21" spans="1:6" x14ac:dyDescent="0.45">
      <c r="A21" s="3">
        <v>20</v>
      </c>
      <c r="B21" s="20" t="s">
        <v>1621</v>
      </c>
      <c r="C21" s="68" t="str">
        <f>IF(B21="","",_xlfn.XLOOKUP(B21,Competitor!G:G,Competitor!C:C,"NEW COMPETITOR",0))</f>
        <v>Eden Runners</v>
      </c>
      <c r="D21" s="67" t="str">
        <f>IF(B21="","",_xlfn.XLOOKUP(B21,Competitor!G:G,Competitor!F:F,"NEW COMPETITOR",0))</f>
        <v>MSEN</v>
      </c>
      <c r="F21" t="str">
        <f>_xlfn.XLOOKUP(A21,INPUT!$F$3:$F$202,INPUT!$G$3:$G$202,"Error")</f>
        <v>yes</v>
      </c>
    </row>
    <row r="22" spans="1:6" x14ac:dyDescent="0.45">
      <c r="A22" s="3">
        <v>21</v>
      </c>
      <c r="B22" s="20" t="s">
        <v>1622</v>
      </c>
      <c r="C22" s="68" t="str">
        <f>IF(B22="","",_xlfn.XLOOKUP(B22,Competitor!G:G,Competitor!C:C,"NEW COMPETITOR",0))</f>
        <v>Eden Runners</v>
      </c>
      <c r="D22" s="67" t="str">
        <f>IF(B22="","",_xlfn.XLOOKUP(B22,Competitor!G:G,Competitor!F:F,"NEW COMPETITOR",0))</f>
        <v>MSEN</v>
      </c>
      <c r="F22" t="str">
        <f>_xlfn.XLOOKUP(A22,INPUT!$F$3:$F$202,INPUT!$G$3:$G$202,"Error")</f>
        <v>yes</v>
      </c>
    </row>
    <row r="23" spans="1:6" x14ac:dyDescent="0.45">
      <c r="A23" s="3">
        <v>22</v>
      </c>
      <c r="B23" s="20" t="s">
        <v>1514</v>
      </c>
      <c r="C23" s="68" t="str">
        <f>IF(B23="","",_xlfn.XLOOKUP(B23,Competitor!G:G,Competitor!C:C,"NEW COMPETITOR",0))</f>
        <v>Border Harriers</v>
      </c>
      <c r="D23" s="67" t="str">
        <f>IF(B23="","",_xlfn.XLOOKUP(B23,Competitor!G:G,Competitor!F:F,"NEW COMPETITOR",0))</f>
        <v>MV40</v>
      </c>
      <c r="F23" t="str">
        <f>_xlfn.XLOOKUP(A23,INPUT!$F$3:$F$202,INPUT!$G$3:$G$202,"Error")</f>
        <v>yes</v>
      </c>
    </row>
    <row r="24" spans="1:6" x14ac:dyDescent="0.45">
      <c r="A24" s="3">
        <v>23</v>
      </c>
      <c r="B24" s="20" t="s">
        <v>1623</v>
      </c>
      <c r="C24" s="68" t="str">
        <f>IF(B24="","",_xlfn.XLOOKUP(B24,Competitor!G:G,Competitor!C:C,"NEW COMPETITOR",0))</f>
        <v>Ambleside AC</v>
      </c>
      <c r="D24" s="67" t="str">
        <f>IF(B24="","",_xlfn.XLOOKUP(B24,Competitor!G:G,Competitor!F:F,"NEW COMPETITOR",0))</f>
        <v>MV60</v>
      </c>
      <c r="F24" t="str">
        <f>_xlfn.XLOOKUP(A24,INPUT!$F$3:$F$202,INPUT!$G$3:$G$202,"Error")</f>
        <v>yes</v>
      </c>
    </row>
    <row r="25" spans="1:6" x14ac:dyDescent="0.45">
      <c r="A25" s="3">
        <v>24</v>
      </c>
      <c r="B25" s="20" t="s">
        <v>1513</v>
      </c>
      <c r="C25" s="68" t="str">
        <f>IF(B25="","",_xlfn.XLOOKUP(B25,Competitor!G:G,Competitor!C:C,"NEW COMPETITOR",0))</f>
        <v>Ranelagh Harriers</v>
      </c>
      <c r="D25" s="67" t="str">
        <f>IF(B25="","",_xlfn.XLOOKUP(B25,Competitor!G:G,Competitor!F:F,"NEW COMPETITOR",0))</f>
        <v>MV50</v>
      </c>
      <c r="F25" t="str">
        <f>_xlfn.XLOOKUP(A25,INPUT!$F$3:$F$202,INPUT!$G$3:$G$202,"Error")</f>
        <v>yes</v>
      </c>
    </row>
    <row r="26" spans="1:6" x14ac:dyDescent="0.45">
      <c r="A26" s="3">
        <v>25</v>
      </c>
      <c r="B26" s="20" t="s">
        <v>1624</v>
      </c>
      <c r="C26" s="68" t="str">
        <f>IF(B26="","",_xlfn.XLOOKUP(B26,Competitor!G:G,Competitor!C:C,"NEW COMPETITOR",0))</f>
        <v>Eden Runners</v>
      </c>
      <c r="D26" s="67" t="str">
        <f>IF(B26="","",_xlfn.XLOOKUP(B26,Competitor!G:G,Competitor!F:F,"NEW COMPETITOR",0))</f>
        <v>MV60</v>
      </c>
      <c r="F26" t="str">
        <f>_xlfn.XLOOKUP(A26,INPUT!$F$3:$F$202,INPUT!$G$3:$G$202,"Error")</f>
        <v>yes</v>
      </c>
    </row>
    <row r="27" spans="1:6" x14ac:dyDescent="0.45">
      <c r="A27" s="3">
        <v>26</v>
      </c>
      <c r="B27" s="20" t="s">
        <v>1515</v>
      </c>
      <c r="C27" s="68" t="str">
        <f>IF(B27="","",_xlfn.XLOOKUP(B27,Competitor!G:G,Competitor!C:C,"NEW COMPETITOR",0))</f>
        <v>Eden Runners</v>
      </c>
      <c r="D27" s="67" t="str">
        <f>IF(B27="","",_xlfn.XLOOKUP(B27,Competitor!G:G,Competitor!F:F,"NEW COMPETITOR",0))</f>
        <v>FV60</v>
      </c>
      <c r="F27" t="str">
        <f>_xlfn.XLOOKUP(A27,INPUT!$F$3:$F$202,INPUT!$G$3:$G$202,"Error")</f>
        <v>yes</v>
      </c>
    </row>
    <row r="28" spans="1:6" x14ac:dyDescent="0.45">
      <c r="A28" s="3">
        <v>27</v>
      </c>
      <c r="B28" s="20" t="s">
        <v>1625</v>
      </c>
      <c r="C28" s="68" t="str">
        <f>IF(B28="","",_xlfn.XLOOKUP(B28,Competitor!G:G,Competitor!C:C,"NEW COMPETITOR",0))</f>
        <v>Keswick AC</v>
      </c>
      <c r="D28" s="67" t="str">
        <f>IF(B28="","",_xlfn.XLOOKUP(B28,Competitor!G:G,Competitor!F:F,"NEW COMPETITOR",0))</f>
        <v>FSEN</v>
      </c>
      <c r="F28" t="str">
        <f>_xlfn.XLOOKUP(A28,INPUT!$F$3:$F$202,INPUT!$G$3:$G$202,"Error")</f>
        <v>yes</v>
      </c>
    </row>
    <row r="29" spans="1:6" x14ac:dyDescent="0.45">
      <c r="A29" s="3">
        <v>28</v>
      </c>
      <c r="B29" s="20" t="s">
        <v>1629</v>
      </c>
      <c r="C29" s="68" t="str">
        <f>IF(B29="","",_xlfn.XLOOKUP(B29,Competitor!G:G,Competitor!C:C,"NEW COMPETITOR",0))</f>
        <v>Eden Runners</v>
      </c>
      <c r="D29" s="67" t="str">
        <f>IF(B29="","",_xlfn.XLOOKUP(B29,Competitor!G:G,Competitor!F:F,"NEW COMPETITOR",0))</f>
        <v>MV40</v>
      </c>
      <c r="F29" t="str">
        <f>_xlfn.XLOOKUP(A29,INPUT!$F$3:$F$202,INPUT!$G$3:$G$202,"Error")</f>
        <v>yes</v>
      </c>
    </row>
    <row r="30" spans="1:6" x14ac:dyDescent="0.45">
      <c r="A30" s="3">
        <v>29</v>
      </c>
      <c r="B30" s="20" t="s">
        <v>1630</v>
      </c>
      <c r="C30" s="68" t="str">
        <f>IF(B30="","",_xlfn.XLOOKUP(B30,Competitor!G:G,Competitor!C:C,"NEW COMPETITOR",0))</f>
        <v>Borrowdale Fell Runners</v>
      </c>
      <c r="D30" s="67" t="str">
        <f>IF(B30="","",_xlfn.XLOOKUP(B30,Competitor!G:G,Competitor!F:F,"NEW COMPETITOR",0))</f>
        <v>MV50</v>
      </c>
      <c r="F30" t="str">
        <f>_xlfn.XLOOKUP(A30,INPUT!$F$3:$F$202,INPUT!$G$3:$G$202,"Error")</f>
        <v>yes</v>
      </c>
    </row>
    <row r="31" spans="1:6" x14ac:dyDescent="0.45">
      <c r="A31" s="3">
        <v>30</v>
      </c>
      <c r="B31" s="20" t="s">
        <v>1627</v>
      </c>
      <c r="C31" s="68" t="str">
        <f>IF(B31="","",_xlfn.XLOOKUP(B31,Competitor!G:G,Competitor!C:C,"NEW COMPETITOR",0))</f>
        <v>Northern Fells Running Club</v>
      </c>
      <c r="D31" s="67" t="str">
        <f>IF(B31="","",_xlfn.XLOOKUP(B31,Competitor!G:G,Competitor!F:F,"NEW COMPETITOR",0))</f>
        <v>MV40</v>
      </c>
      <c r="F31" t="str">
        <f>_xlfn.XLOOKUP(A31,INPUT!$F$3:$F$202,INPUT!$G$3:$G$202,"Error")</f>
        <v>yes</v>
      </c>
    </row>
    <row r="32" spans="1:6" x14ac:dyDescent="0.45">
      <c r="A32" s="3">
        <v>31</v>
      </c>
      <c r="B32" s="20" t="s">
        <v>1626</v>
      </c>
      <c r="C32" s="68" t="str">
        <f>IF(B32="","",_xlfn.XLOOKUP(B32,Competitor!G:G,Competitor!C:C,"NEW COMPETITOR",0))</f>
        <v>Eden Runners</v>
      </c>
      <c r="D32" s="67" t="str">
        <f>IF(B32="","",_xlfn.XLOOKUP(B32,Competitor!G:G,Competitor!F:F,"NEW COMPETITOR",0))</f>
        <v>MSEN</v>
      </c>
      <c r="F32" t="str">
        <f>_xlfn.XLOOKUP(A32,INPUT!$F$3:$F$202,INPUT!$G$3:$G$202,"Error")</f>
        <v>yes</v>
      </c>
    </row>
    <row r="33" spans="1:6" x14ac:dyDescent="0.45">
      <c r="A33" s="3">
        <v>32</v>
      </c>
      <c r="B33" s="20" t="s">
        <v>1631</v>
      </c>
      <c r="C33" s="68" t="str">
        <f>IF(B33="","",_xlfn.XLOOKUP(B33,Competitor!G:G,Competitor!C:C,"NEW COMPETITOR",0))</f>
        <v>Keswick AC</v>
      </c>
      <c r="D33" s="67" t="str">
        <f>IF(B33="","",_xlfn.XLOOKUP(B33,Competitor!G:G,Competitor!F:F,"NEW COMPETITOR",0))</f>
        <v>MV50</v>
      </c>
      <c r="F33" t="str">
        <f>_xlfn.XLOOKUP(A33,INPUT!$F$3:$F$202,INPUT!$G$3:$G$202,"Error")</f>
        <v>yes</v>
      </c>
    </row>
    <row r="34" spans="1:6" x14ac:dyDescent="0.45">
      <c r="A34" s="3">
        <v>33</v>
      </c>
      <c r="B34" s="20" t="s">
        <v>1632</v>
      </c>
      <c r="C34" s="68" t="str">
        <f>IF(B34="","",_xlfn.XLOOKUP(B34,Competitor!G:G,Competitor!C:C,"NEW COMPETITOR",0))</f>
        <v>Durham City Harriers</v>
      </c>
      <c r="D34" s="67" t="str">
        <f>IF(B34="","",_xlfn.XLOOKUP(B34,Competitor!G:G,Competitor!F:F,"NEW COMPETITOR",0))</f>
        <v>MV60</v>
      </c>
      <c r="F34" t="str">
        <f>_xlfn.XLOOKUP(A34,INPUT!$F$3:$F$202,INPUT!$G$3:$G$202,"Error")</f>
        <v>yes</v>
      </c>
    </row>
    <row r="35" spans="1:6" x14ac:dyDescent="0.45">
      <c r="A35" s="3">
        <v>34</v>
      </c>
      <c r="B35" s="20" t="s">
        <v>1635</v>
      </c>
      <c r="C35" s="68" t="str">
        <f>IF(B35="","",_xlfn.XLOOKUP(B35,Competitor!G:G,Competitor!C:C,"NEW COMPETITOR",0))</f>
        <v>Keswick AC</v>
      </c>
      <c r="D35" s="67" t="str">
        <f>IF(B35="","",_xlfn.XLOOKUP(B35,Competitor!G:G,Competitor!F:F,"NEW COMPETITOR",0))</f>
        <v>MV50</v>
      </c>
      <c r="F35" t="str">
        <f>_xlfn.XLOOKUP(A35,INPUT!$F$3:$F$202,INPUT!$G$3:$G$202,"Error")</f>
        <v>yes</v>
      </c>
    </row>
    <row r="36" spans="1:6" x14ac:dyDescent="0.45">
      <c r="A36" s="3">
        <v>37</v>
      </c>
      <c r="B36" s="20" t="s">
        <v>1637</v>
      </c>
      <c r="C36" s="68" t="str">
        <f>IF(B36="","",_xlfn.XLOOKUP(B36,Competitor!G:G,Competitor!C:C,"NEW COMPETITOR",0))</f>
        <v>Northern Fells Running Club</v>
      </c>
      <c r="D36" s="67" t="str">
        <f>IF(B36="","",_xlfn.XLOOKUP(B36,Competitor!G:G,Competitor!F:F,"NEW COMPETITOR",0))</f>
        <v>FV50</v>
      </c>
      <c r="F36" t="str">
        <f>_xlfn.XLOOKUP(A36,INPUT!$F$3:$F$202,INPUT!$G$3:$G$202,"Error")</f>
        <v>yes</v>
      </c>
    </row>
    <row r="37" spans="1:6" x14ac:dyDescent="0.45">
      <c r="A37" s="3">
        <v>36</v>
      </c>
      <c r="B37" s="20" t="s">
        <v>1525</v>
      </c>
      <c r="C37" s="68" t="str">
        <f>IF(B37="","",_xlfn.XLOOKUP(B37,Competitor!G:G,Competitor!C:C,"NEW COMPETITOR",0))</f>
        <v>Northern Fells Running Club</v>
      </c>
      <c r="D37" s="67" t="str">
        <f>IF(B37="","",_xlfn.XLOOKUP(B37,Competitor!G:G,Competitor!F:F,"NEW COMPETITOR",0))</f>
        <v>MSEN</v>
      </c>
      <c r="F37" t="str">
        <f>_xlfn.XLOOKUP(A37,INPUT!$F$3:$F$202,INPUT!$G$3:$G$202,"Error")</f>
        <v>yes</v>
      </c>
    </row>
    <row r="38" spans="1:6" x14ac:dyDescent="0.45">
      <c r="A38" s="3">
        <v>35</v>
      </c>
      <c r="B38" s="20" t="s">
        <v>1639</v>
      </c>
      <c r="C38" s="68" t="str">
        <f>IF(B38="","",_xlfn.XLOOKUP(B38,Competitor!G:G,Competitor!C:C,"NEW COMPETITOR",0))</f>
        <v>Northern Fells Running Club</v>
      </c>
      <c r="D38" s="67" t="str">
        <f>IF(B38="","",_xlfn.XLOOKUP(B38,Competitor!G:G,Competitor!F:F,"NEW COMPETITOR",0))</f>
        <v>MV40</v>
      </c>
      <c r="F38" t="str">
        <f>_xlfn.XLOOKUP(A38,INPUT!$F$3:$F$202,INPUT!$G$3:$G$202,"Error")</f>
        <v>yes</v>
      </c>
    </row>
    <row r="39" spans="1:6" x14ac:dyDescent="0.45">
      <c r="A39" s="3">
        <v>38</v>
      </c>
      <c r="B39" s="20" t="s">
        <v>1642</v>
      </c>
      <c r="C39" s="68" t="str">
        <f>IF(B39="","",_xlfn.XLOOKUP(B39,Competitor!G:G,Competitor!C:C,"NEW COMPETITOR",0))</f>
        <v>Unattached</v>
      </c>
      <c r="D39" s="67" t="str">
        <f>IF(B39="","",_xlfn.XLOOKUP(B39,Competitor!G:G,Competitor!F:F,"NEW COMPETITOR",0))</f>
        <v>MSEN</v>
      </c>
      <c r="F39" t="str">
        <f>_xlfn.XLOOKUP(A39,INPUT!$F$3:$F$202,INPUT!$G$3:$G$202,"Error")</f>
        <v>yes</v>
      </c>
    </row>
    <row r="40" spans="1:6" x14ac:dyDescent="0.45">
      <c r="A40" s="3">
        <v>39</v>
      </c>
      <c r="B40" s="20" t="s">
        <v>1641</v>
      </c>
      <c r="C40" s="68" t="str">
        <f>IF(B40="","",_xlfn.XLOOKUP(B40,Competitor!G:G,Competitor!C:C,"NEW COMPETITOR",0))</f>
        <v>Northern Fells Running Club</v>
      </c>
      <c r="D40" s="67" t="str">
        <f>IF(B40="","",_xlfn.XLOOKUP(B40,Competitor!G:G,Competitor!F:F,"NEW COMPETITOR",0))</f>
        <v>FSEN</v>
      </c>
      <c r="F40" t="str">
        <f>_xlfn.XLOOKUP(A40,INPUT!$F$3:$F$202,INPUT!$G$3:$G$202,"Error")</f>
        <v>yes</v>
      </c>
    </row>
    <row r="41" spans="1:6" x14ac:dyDescent="0.45">
      <c r="A41" s="3">
        <v>40</v>
      </c>
      <c r="B41" s="20" t="s">
        <v>1643</v>
      </c>
      <c r="C41" s="68" t="str">
        <f>IF(B41="","",_xlfn.XLOOKUP(B41,Competitor!G:G,Competitor!C:C,"NEW COMPETITOR",0))</f>
        <v>Northern Fells Running Club</v>
      </c>
      <c r="D41" s="67" t="str">
        <f>IF(B41="","",_xlfn.XLOOKUP(B41,Competitor!G:G,Competitor!F:F,"NEW COMPETITOR",0))</f>
        <v>FV40</v>
      </c>
      <c r="F41" t="str">
        <f>_xlfn.XLOOKUP(A41,INPUT!$F$3:$F$202,INPUT!$G$3:$G$202,"Error")</f>
        <v>yes</v>
      </c>
    </row>
    <row r="42" spans="1:6" x14ac:dyDescent="0.45">
      <c r="A42" s="3">
        <v>41</v>
      </c>
      <c r="B42" s="20" t="s">
        <v>1644</v>
      </c>
      <c r="C42" s="68" t="str">
        <f>IF(B42="","",_xlfn.XLOOKUP(B42,Competitor!G:G,Competitor!C:C,"NEW COMPETITOR",0))</f>
        <v>Northern Fells Running Club</v>
      </c>
      <c r="D42" s="67" t="str">
        <f>IF(B42="","",_xlfn.XLOOKUP(B42,Competitor!G:G,Competitor!F:F,"NEW COMPETITOR",0))</f>
        <v>MV70</v>
      </c>
      <c r="F42" t="str">
        <f>_xlfn.XLOOKUP(A42,INPUT!$F$3:$F$202,INPUT!$G$3:$G$202,"Error")</f>
        <v>yes</v>
      </c>
    </row>
    <row r="43" spans="1:6" x14ac:dyDescent="0.45">
      <c r="A43" s="3">
        <v>42</v>
      </c>
      <c r="B43" s="20" t="s">
        <v>1524</v>
      </c>
      <c r="C43" s="68" t="str">
        <f>IF(B43="","",_xlfn.XLOOKUP(B43,Competitor!G:G,Competitor!C:C,"NEW COMPETITOR",0))</f>
        <v>Northern Fells Running Club</v>
      </c>
      <c r="D43" s="67" t="str">
        <f>IF(B43="","",_xlfn.XLOOKUP(B43,Competitor!G:G,Competitor!F:F,"NEW COMPETITOR",0))</f>
        <v>MSEN</v>
      </c>
      <c r="F43" t="str">
        <f>_xlfn.XLOOKUP(A43,INPUT!$F$3:$F$202,INPUT!$G$3:$G$202,"Error")</f>
        <v>yes</v>
      </c>
    </row>
    <row r="44" spans="1:6" x14ac:dyDescent="0.45">
      <c r="A44" s="3">
        <v>43</v>
      </c>
      <c r="B44" s="20" t="s">
        <v>1647</v>
      </c>
      <c r="C44" s="68" t="str">
        <f>IF(B44="","",_xlfn.XLOOKUP(B44,Competitor!G:G,Competitor!C:C,"NEW COMPETITOR",0))</f>
        <v>Northern Fells Running Club</v>
      </c>
      <c r="D44" s="67" t="str">
        <f>IF(B44="","",_xlfn.XLOOKUP(B44,Competitor!G:G,Competitor!F:F,"NEW COMPETITOR",0))</f>
        <v>MV50</v>
      </c>
      <c r="F44" t="str">
        <f>_xlfn.XLOOKUP(A44,INPUT!$F$3:$F$202,INPUT!$G$3:$G$202,"Error")</f>
        <v>yes</v>
      </c>
    </row>
    <row r="45" spans="1:6" x14ac:dyDescent="0.45">
      <c r="A45" s="3">
        <v>44</v>
      </c>
      <c r="B45" s="20" t="s">
        <v>1648</v>
      </c>
      <c r="C45" s="68" t="str">
        <f>IF(B45="","",_xlfn.XLOOKUP(B45,Competitor!G:G,Competitor!C:C,"NEW COMPETITOR",0))</f>
        <v>Northern Fells Running Club</v>
      </c>
      <c r="D45" s="67" t="str">
        <f>IF(B45="","",_xlfn.XLOOKUP(B45,Competitor!G:G,Competitor!F:F,"NEW COMPETITOR",0))</f>
        <v>FSEN</v>
      </c>
      <c r="F45" t="str">
        <f>_xlfn.XLOOKUP(A45,INPUT!$F$3:$F$202,INPUT!$G$3:$G$202,"Error")</f>
        <v>yes</v>
      </c>
    </row>
    <row r="46" spans="1:6" x14ac:dyDescent="0.45">
      <c r="A46" s="3">
        <v>45</v>
      </c>
      <c r="B46" s="20" t="s">
        <v>1649</v>
      </c>
      <c r="C46" s="68" t="str">
        <f>IF(B46="","",_xlfn.XLOOKUP(B46,Competitor!G:G,Competitor!C:C,"NEW COMPETITOR",0))</f>
        <v>Keswick AC</v>
      </c>
      <c r="D46" s="67" t="str">
        <f>IF(B46="","",_xlfn.XLOOKUP(B46,Competitor!G:G,Competitor!F:F,"NEW COMPETITOR",0))</f>
        <v>FSEN</v>
      </c>
      <c r="F46" t="str">
        <f>_xlfn.XLOOKUP(A46,INPUT!$F$3:$F$202,INPUT!$G$3:$G$202,"Error")</f>
        <v>yes</v>
      </c>
    </row>
    <row r="47" spans="1:6" x14ac:dyDescent="0.45">
      <c r="A47" s="3">
        <v>46</v>
      </c>
      <c r="B47" s="20" t="s">
        <v>1522</v>
      </c>
      <c r="C47" s="68" t="str">
        <f>IF(B47="","",_xlfn.XLOOKUP(B47,Competitor!G:G,Competitor!C:C,"NEW COMPETITOR",0))</f>
        <v>Northern Fells Running Club</v>
      </c>
      <c r="D47" s="67" t="str">
        <f>IF(B47="","",_xlfn.XLOOKUP(B47,Competitor!G:G,Competitor!F:F,"NEW COMPETITOR",0))</f>
        <v>FV50</v>
      </c>
      <c r="F47" t="str">
        <f>_xlfn.XLOOKUP(A47,INPUT!$F$3:$F$202,INPUT!$G$3:$G$202,"Error")</f>
        <v>yes</v>
      </c>
    </row>
    <row r="48" spans="1:6" x14ac:dyDescent="0.45">
      <c r="A48" s="3">
        <v>47</v>
      </c>
      <c r="B48" s="20" t="s">
        <v>1650</v>
      </c>
      <c r="C48" s="68" t="str">
        <f>IF(B48="","",_xlfn.XLOOKUP(B48,Competitor!G:G,Competitor!C:C,"NEW COMPETITOR",0))</f>
        <v>Northern Fells Running Club</v>
      </c>
      <c r="D48" s="67" t="str">
        <f>IF(B48="","",_xlfn.XLOOKUP(B48,Competitor!G:G,Competitor!F:F,"NEW COMPETITOR",0))</f>
        <v>MV50</v>
      </c>
      <c r="F48" t="str">
        <f>_xlfn.XLOOKUP(A48,INPUT!$F$3:$F$202,INPUT!$G$3:$G$202,"Error")</f>
        <v>yes</v>
      </c>
    </row>
    <row r="49" spans="1:6" x14ac:dyDescent="0.45">
      <c r="A49" s="3">
        <v>48</v>
      </c>
      <c r="B49" s="20" t="s">
        <v>1652</v>
      </c>
      <c r="C49" s="68" t="str">
        <f>IF(B49="","",_xlfn.XLOOKUP(B49,Competitor!G:G,Competitor!C:C,"NEW COMPETITOR",0))</f>
        <v>Northern Fells Running Club</v>
      </c>
      <c r="D49" s="67" t="str">
        <f>IF(B49="","",_xlfn.XLOOKUP(B49,Competitor!G:G,Competitor!F:F,"NEW COMPETITOR",0))</f>
        <v>MV60</v>
      </c>
      <c r="F49" t="str">
        <f>_xlfn.XLOOKUP(A49,INPUT!$F$3:$F$202,INPUT!$G$3:$G$202,"Error")</f>
        <v>yes</v>
      </c>
    </row>
    <row r="50" spans="1:6" x14ac:dyDescent="0.45">
      <c r="A50" s="3">
        <v>49</v>
      </c>
      <c r="B50" s="20" t="s">
        <v>1653</v>
      </c>
      <c r="C50" s="68" t="str">
        <f>IF(B50="","",_xlfn.XLOOKUP(B50,Competitor!G:G,Competitor!C:C,"NEW COMPETITOR",0))</f>
        <v>Fell and Dale</v>
      </c>
      <c r="D50" s="67" t="str">
        <f>IF(B50="","",_xlfn.XLOOKUP(B50,Competitor!G:G,Competitor!F:F,"NEW COMPETITOR",0))</f>
        <v>FSEN</v>
      </c>
      <c r="F50" t="str">
        <f>_xlfn.XLOOKUP(A50,INPUT!$F$3:$F$202,INPUT!$G$3:$G$202,"Error")</f>
        <v>yes</v>
      </c>
    </row>
    <row r="51" spans="1:6" x14ac:dyDescent="0.45">
      <c r="A51" s="3">
        <v>50</v>
      </c>
      <c r="B51" s="20" t="s">
        <v>1655</v>
      </c>
      <c r="C51" s="68" t="str">
        <f>IF(B51="","",_xlfn.XLOOKUP(B51,Competitor!G:G,Competitor!C:C,"NEW COMPETITOR",0))</f>
        <v>Ambleside AC</v>
      </c>
      <c r="D51" s="67" t="str">
        <f>IF(B51="","",_xlfn.XLOOKUP(B51,Competitor!G:G,Competitor!F:F,"NEW COMPETITOR",0))</f>
        <v>MV40</v>
      </c>
      <c r="F51" t="str">
        <f>_xlfn.XLOOKUP(A51,INPUT!$F$3:$F$202,INPUT!$G$3:$G$202,"Error")</f>
        <v>yes</v>
      </c>
    </row>
    <row r="52" spans="1:6" x14ac:dyDescent="0.45">
      <c r="A52" s="3">
        <v>51</v>
      </c>
      <c r="B52" s="20" t="s">
        <v>1520</v>
      </c>
      <c r="C52" s="68" t="str">
        <f>IF(B52="","",_xlfn.XLOOKUP(B52,Competitor!G:G,Competitor!C:C,"NEW COMPETITOR",0))</f>
        <v>Eden Runners</v>
      </c>
      <c r="D52" s="67" t="str">
        <f>IF(B52="","",_xlfn.XLOOKUP(B52,Competitor!G:G,Competitor!F:F,"NEW COMPETITOR",0))</f>
        <v>MV40</v>
      </c>
      <c r="F52" t="str">
        <f>_xlfn.XLOOKUP(A52,INPUT!$F$3:$F$202,INPUT!$G$3:$G$202,"Error")</f>
        <v>yes</v>
      </c>
    </row>
    <row r="53" spans="1:6" x14ac:dyDescent="0.45">
      <c r="A53" s="3">
        <v>52</v>
      </c>
      <c r="B53" s="20" t="s">
        <v>1516</v>
      </c>
      <c r="C53" s="68" t="str">
        <f>IF(B53="","",_xlfn.XLOOKUP(B53,Competitor!G:G,Competitor!C:C,"NEW COMPETITOR",0))</f>
        <v>Northern Fells Running Club</v>
      </c>
      <c r="D53" s="67" t="str">
        <f>IF(B53="","",_xlfn.XLOOKUP(B53,Competitor!G:G,Competitor!F:F,"NEW COMPETITOR",0))</f>
        <v>MV60</v>
      </c>
      <c r="F53" t="str">
        <f>_xlfn.XLOOKUP(A53,INPUT!$F$3:$F$202,INPUT!$G$3:$G$202,"Error")</f>
        <v>yes</v>
      </c>
    </row>
    <row r="54" spans="1:6" x14ac:dyDescent="0.45">
      <c r="A54" s="3">
        <v>53</v>
      </c>
      <c r="B54" s="20" t="s">
        <v>1656</v>
      </c>
      <c r="C54" s="68" t="str">
        <f>IF(B54="","",_xlfn.XLOOKUP(B54,Competitor!G:G,Competitor!C:C,"NEW COMPETITOR",0))</f>
        <v>Keswick AC</v>
      </c>
      <c r="D54" s="67" t="str">
        <f>IF(B54="","",_xlfn.XLOOKUP(B54,Competitor!G:G,Competitor!F:F,"NEW COMPETITOR",0))</f>
        <v>MV40</v>
      </c>
      <c r="F54" t="str">
        <f>_xlfn.XLOOKUP(A54,INPUT!$F$3:$F$202,INPUT!$G$3:$G$202,"Error")</f>
        <v>yes</v>
      </c>
    </row>
    <row r="55" spans="1:6" x14ac:dyDescent="0.45">
      <c r="A55" s="3">
        <v>54</v>
      </c>
      <c r="B55" s="20" t="s">
        <v>1657</v>
      </c>
      <c r="C55" s="68" t="str">
        <f>IF(B55="","",_xlfn.XLOOKUP(B55,Competitor!G:G,Competitor!C:C,"NEW COMPETITOR",0))</f>
        <v>Border Harriers</v>
      </c>
      <c r="D55" s="67" t="str">
        <f>IF(B55="","",_xlfn.XLOOKUP(B55,Competitor!G:G,Competitor!F:F,"NEW COMPETITOR",0))</f>
        <v>MSEN</v>
      </c>
      <c r="F55" t="str">
        <f>_xlfn.XLOOKUP(A55,INPUT!$F$3:$F$202,INPUT!$G$3:$G$202,"Error")</f>
        <v>yes</v>
      </c>
    </row>
    <row r="56" spans="1:6" x14ac:dyDescent="0.45">
      <c r="A56" s="3">
        <v>55</v>
      </c>
      <c r="B56" s="20" t="s">
        <v>1658</v>
      </c>
      <c r="C56" s="68" t="str">
        <f>IF(B56="","",_xlfn.XLOOKUP(B56,Competitor!G:G,Competitor!C:C,"NEW COMPETITOR",0))</f>
        <v>Northumberland Fell Runners</v>
      </c>
      <c r="D56" s="67" t="str">
        <f>IF(B56="","",_xlfn.XLOOKUP(B56,Competitor!G:G,Competitor!F:F,"NEW COMPETITOR",0))</f>
        <v>MV40</v>
      </c>
      <c r="F56" t="str">
        <f>_xlfn.XLOOKUP(A56,INPUT!$F$3:$F$202,INPUT!$G$3:$G$202,"Error")</f>
        <v>yes</v>
      </c>
    </row>
    <row r="57" spans="1:6" x14ac:dyDescent="0.45">
      <c r="A57" s="3">
        <v>56</v>
      </c>
      <c r="B57" s="20" t="s">
        <v>1659</v>
      </c>
      <c r="C57" s="68" t="str">
        <f>IF(B57="","",_xlfn.XLOOKUP(B57,Competitor!G:G,Competitor!C:C,"NEW COMPETITOR",0))</f>
        <v>Unattached</v>
      </c>
      <c r="D57" s="67" t="str">
        <f>IF(B57="","",_xlfn.XLOOKUP(B57,Competitor!G:G,Competitor!F:F,"NEW COMPETITOR",0))</f>
        <v>MSEN</v>
      </c>
      <c r="F57" t="str">
        <f>_xlfn.XLOOKUP(A57,INPUT!$F$3:$F$202,INPUT!$G$3:$G$202,"Error")</f>
        <v>yes</v>
      </c>
    </row>
    <row r="58" spans="1:6" x14ac:dyDescent="0.45">
      <c r="A58" s="3">
        <v>57</v>
      </c>
      <c r="B58" s="20" t="s">
        <v>1661</v>
      </c>
      <c r="C58" s="68" t="str">
        <f>IF(B58="","",_xlfn.XLOOKUP(B58,Competitor!G:G,Competitor!C:C,"NEW COMPETITOR",0))</f>
        <v>Keswick AC</v>
      </c>
      <c r="D58" s="67" t="str">
        <f>IF(B58="","",_xlfn.XLOOKUP(B58,Competitor!G:G,Competitor!F:F,"NEW COMPETITOR",0))</f>
        <v>MV40</v>
      </c>
      <c r="F58" t="str">
        <f>_xlfn.XLOOKUP(A58,INPUT!$F$3:$F$202,INPUT!$G$3:$G$202,"Error")</f>
        <v>yes</v>
      </c>
    </row>
    <row r="59" spans="1:6" x14ac:dyDescent="0.45">
      <c r="A59" s="3">
        <v>58</v>
      </c>
      <c r="B59" s="20" t="s">
        <v>1662</v>
      </c>
      <c r="C59" s="68" t="str">
        <f>IF(B59="","",_xlfn.XLOOKUP(B59,Competitor!G:G,Competitor!C:C,"NEW COMPETITOR",0))</f>
        <v>Keswick AC</v>
      </c>
      <c r="D59" s="67" t="str">
        <f>IF(B59="","",_xlfn.XLOOKUP(B59,Competitor!G:G,Competitor!F:F,"NEW COMPETITOR",0))</f>
        <v>MSEN</v>
      </c>
      <c r="F59" t="str">
        <f>_xlfn.XLOOKUP(A59,INPUT!$F$3:$F$202,INPUT!$G$3:$G$202,"Error")</f>
        <v>yes</v>
      </c>
    </row>
    <row r="60" spans="1:6" x14ac:dyDescent="0.45">
      <c r="A60" s="3">
        <v>59</v>
      </c>
      <c r="B60" s="20" t="s">
        <v>1663</v>
      </c>
      <c r="C60" s="68" t="str">
        <f>IF(B60="","",_xlfn.XLOOKUP(B60,Competitor!G:G,Competitor!C:C,"NEW COMPETITOR",0))</f>
        <v>Eden Runners</v>
      </c>
      <c r="D60" s="67" t="str">
        <f>IF(B60="","",_xlfn.XLOOKUP(B60,Competitor!G:G,Competitor!F:F,"NEW COMPETITOR",0))</f>
        <v>MSEN</v>
      </c>
      <c r="F60" t="str">
        <f>_xlfn.XLOOKUP(A60,INPUT!$F$3:$F$202,INPUT!$G$3:$G$202,"Error")</f>
        <v>yes</v>
      </c>
    </row>
    <row r="61" spans="1:6" x14ac:dyDescent="0.45">
      <c r="A61" s="3">
        <v>60</v>
      </c>
      <c r="B61" s="20" t="s">
        <v>1666</v>
      </c>
      <c r="C61" s="68" t="str">
        <f>IF(B61="","",_xlfn.XLOOKUP(B61,Competitor!G:G,Competitor!C:C,"NEW COMPETITOR",0))</f>
        <v>Unattached</v>
      </c>
      <c r="D61" s="67" t="str">
        <f>IF(B61="","",_xlfn.XLOOKUP(B61,Competitor!G:G,Competitor!F:F,"NEW COMPETITOR",0))</f>
        <v>MSEN</v>
      </c>
      <c r="F61" t="str">
        <f>_xlfn.XLOOKUP(A61,INPUT!$F$3:$F$202,INPUT!$G$3:$G$202,"Error")</f>
        <v>yes</v>
      </c>
    </row>
    <row r="62" spans="1:6" x14ac:dyDescent="0.45">
      <c r="A62" s="3">
        <v>61</v>
      </c>
      <c r="B62" s="20" t="s">
        <v>1668</v>
      </c>
      <c r="C62" s="68" t="str">
        <f>IF(B62="","",_xlfn.XLOOKUP(B62,Competitor!G:G,Competitor!C:C,"NEW COMPETITOR",0))</f>
        <v>Unattached</v>
      </c>
      <c r="D62" s="67" t="str">
        <f>IF(B62="","",_xlfn.XLOOKUP(B62,Competitor!G:G,Competitor!F:F,"NEW COMPETITOR",0))</f>
        <v>MSEN</v>
      </c>
      <c r="F62" t="str">
        <f>_xlfn.XLOOKUP(A62,INPUT!$F$3:$F$202,INPUT!$G$3:$G$202,"Error")</f>
        <v>yes</v>
      </c>
    </row>
    <row r="63" spans="1:6" x14ac:dyDescent="0.45">
      <c r="A63" s="3">
        <v>62</v>
      </c>
      <c r="B63" s="20" t="s">
        <v>1669</v>
      </c>
      <c r="C63" s="68" t="str">
        <f>IF(B63="","",_xlfn.XLOOKUP(B63,Competitor!G:G,Competitor!C:C,"NEW COMPETITOR",0))</f>
        <v>Northern Fells Running Club</v>
      </c>
      <c r="D63" s="67" t="str">
        <f>IF(B63="","",_xlfn.XLOOKUP(B63,Competitor!G:G,Competitor!F:F,"NEW COMPETITOR",0))</f>
        <v>FV40</v>
      </c>
      <c r="F63" t="str">
        <f>_xlfn.XLOOKUP(A63,INPUT!$F$3:$F$202,INPUT!$G$3:$G$202,"Error")</f>
        <v>yes</v>
      </c>
    </row>
    <row r="64" spans="1:6" x14ac:dyDescent="0.45">
      <c r="A64" s="3">
        <v>63</v>
      </c>
      <c r="B64" s="20" t="s">
        <v>1670</v>
      </c>
      <c r="C64" s="68" t="str">
        <f>IF(B64="","",_xlfn.XLOOKUP(B64,Competitor!G:G,Competitor!C:C,"NEW COMPETITOR",0))</f>
        <v>Northern Fells Running Club</v>
      </c>
      <c r="D64" s="67" t="str">
        <f>IF(B64="","",_xlfn.XLOOKUP(B64,Competitor!G:G,Competitor!F:F,"NEW COMPETITOR",0))</f>
        <v>MV50</v>
      </c>
      <c r="F64" t="str">
        <f>_xlfn.XLOOKUP(A64,INPUT!$F$3:$F$202,INPUT!$G$3:$G$202,"Error")</f>
        <v>yes</v>
      </c>
    </row>
    <row r="65" spans="1:6" x14ac:dyDescent="0.45">
      <c r="A65" s="3">
        <v>64</v>
      </c>
      <c r="B65" s="20" t="s">
        <v>1664</v>
      </c>
      <c r="C65" s="68" t="str">
        <f>IF(B65="","",_xlfn.XLOOKUP(B65,Competitor!G:G,Competitor!C:C,"NEW COMPETITOR",0))</f>
        <v>Unattached</v>
      </c>
      <c r="D65" s="67" t="str">
        <f>IF(B65="","",_xlfn.XLOOKUP(B65,Competitor!G:G,Competitor!F:F,"NEW COMPETITOR",0))</f>
        <v>MSEN</v>
      </c>
      <c r="F65" t="str">
        <f>_xlfn.XLOOKUP(A65,INPUT!$F$3:$F$202,INPUT!$G$3:$G$202,"Error")</f>
        <v>yes</v>
      </c>
    </row>
    <row r="66" spans="1:6" x14ac:dyDescent="0.45">
      <c r="A66" s="3">
        <v>65</v>
      </c>
      <c r="B66" s="20" t="s">
        <v>1671</v>
      </c>
      <c r="C66" s="68" t="str">
        <f>IF(B66="","",_xlfn.XLOOKUP(B66,Competitor!G:G,Competitor!C:C,"NEW COMPETITOR",0))</f>
        <v>Eden Runners</v>
      </c>
      <c r="D66" s="67" t="str">
        <f>IF(B66="","",_xlfn.XLOOKUP(B66,Competitor!G:G,Competitor!F:F,"NEW COMPETITOR",0))</f>
        <v>MSEN</v>
      </c>
      <c r="F66" t="str">
        <f>_xlfn.XLOOKUP(A66,INPUT!$F$3:$F$202,INPUT!$G$3:$G$202,"Error")</f>
        <v>yes</v>
      </c>
    </row>
    <row r="67" spans="1:6" x14ac:dyDescent="0.45">
      <c r="A67" s="3">
        <v>66</v>
      </c>
      <c r="B67" s="20" t="s">
        <v>1675</v>
      </c>
      <c r="C67" s="68" t="str">
        <f>IF(B67="","",_xlfn.XLOOKUP(B67,Competitor!G:G,Competitor!C:C,"NEW COMPETITOR",0))</f>
        <v>Eden Runners</v>
      </c>
      <c r="D67" s="67" t="str">
        <f>IF(B67="","",_xlfn.XLOOKUP(B67,Competitor!G:G,Competitor!F:F,"NEW COMPETITOR",0))</f>
        <v>MV50</v>
      </c>
      <c r="F67" t="str">
        <f>_xlfn.XLOOKUP(A67,INPUT!$F$3:$F$202,INPUT!$G$3:$G$202,"Error")</f>
        <v>yes</v>
      </c>
    </row>
    <row r="68" spans="1:6" x14ac:dyDescent="0.45">
      <c r="A68" s="3">
        <v>67</v>
      </c>
      <c r="B68" s="20" t="s">
        <v>1528</v>
      </c>
      <c r="C68" s="68" t="str">
        <f>IF(B68="","",_xlfn.XLOOKUP(B68,Competitor!G:G,Competitor!C:C,"NEW COMPETITOR",0))</f>
        <v>Cumberland Fell Runners</v>
      </c>
      <c r="D68" s="67" t="str">
        <f>IF(B68="","",_xlfn.XLOOKUP(B68,Competitor!G:G,Competitor!F:F,"NEW COMPETITOR",0))</f>
        <v>MSEN</v>
      </c>
      <c r="F68" t="str">
        <f>_xlfn.XLOOKUP(A68,INPUT!$F$3:$F$202,INPUT!$G$3:$G$202,"Error")</f>
        <v>yes</v>
      </c>
    </row>
    <row r="69" spans="1:6" x14ac:dyDescent="0.45">
      <c r="A69" s="3">
        <v>68</v>
      </c>
      <c r="B69" s="20" t="s">
        <v>1530</v>
      </c>
      <c r="C69" s="68" t="str">
        <f>IF(B69="","",_xlfn.XLOOKUP(B69,Competitor!G:G,Competitor!C:C,"NEW COMPETITOR",0))</f>
        <v>Keswick AC</v>
      </c>
      <c r="D69" s="67" t="str">
        <f>IF(B69="","",_xlfn.XLOOKUP(B69,Competitor!G:G,Competitor!F:F,"NEW COMPETITOR",0))</f>
        <v>MSEN</v>
      </c>
      <c r="F69" t="str">
        <f>_xlfn.XLOOKUP(A69,INPUT!$F$3:$F$202,INPUT!$G$3:$G$202,"Error")</f>
        <v>yes</v>
      </c>
    </row>
    <row r="70" spans="1:6" x14ac:dyDescent="0.45">
      <c r="A70" s="3">
        <v>69</v>
      </c>
      <c r="B70" s="20" t="s">
        <v>1678</v>
      </c>
      <c r="C70" s="68" t="str">
        <f>IF(B70="","",_xlfn.XLOOKUP(B70,Competitor!G:G,Competitor!C:C,"NEW COMPETITOR",0))</f>
        <v>Pickering Running Club</v>
      </c>
      <c r="D70" s="67" t="str">
        <f>IF(B70="","",_xlfn.XLOOKUP(B70,Competitor!G:G,Competitor!F:F,"NEW COMPETITOR",0))</f>
        <v>MV50</v>
      </c>
      <c r="F70" t="str">
        <f>_xlfn.XLOOKUP(A70,INPUT!$F$3:$F$202,INPUT!$G$3:$G$202,"Error")</f>
        <v>yes</v>
      </c>
    </row>
    <row r="71" spans="1:6" x14ac:dyDescent="0.45">
      <c r="A71" s="3">
        <v>70</v>
      </c>
      <c r="B71" s="20" t="s">
        <v>1679</v>
      </c>
      <c r="C71" s="68" t="str">
        <f>IF(B71="","",_xlfn.XLOOKUP(B71,Competitor!G:G,Competitor!C:C,"NEW COMPETITOR",0))</f>
        <v>Pennine Fell Runners</v>
      </c>
      <c r="D71" s="67" t="str">
        <f>IF(B71="","",_xlfn.XLOOKUP(B71,Competitor!G:G,Competitor!F:F,"NEW COMPETITOR",0))</f>
        <v>MV50</v>
      </c>
      <c r="F71" t="str">
        <f>_xlfn.XLOOKUP(A71,INPUT!$F$3:$F$202,INPUT!$G$3:$G$202,"Error")</f>
        <v>yes</v>
      </c>
    </row>
    <row r="72" spans="1:6" x14ac:dyDescent="0.45">
      <c r="C72" s="68" t="str">
        <f>IF(B72="","",_xlfn.XLOOKUP(B72,Competitor!G:G,Competitor!C:C,"NEW COMPETITOR",0))</f>
        <v/>
      </c>
      <c r="D72" s="67" t="str">
        <f>IF(B72="","",_xlfn.XLOOKUP(B72,Competitor!G:G,Competitor!F:F,"NEW COMPETITOR",0))</f>
        <v/>
      </c>
      <c r="F72" t="str">
        <f>_xlfn.XLOOKUP(A72,INPUT!$F$3:$F$202,INPUT!$G$3:$G$202,"Error")</f>
        <v/>
      </c>
    </row>
    <row r="73" spans="1:6" x14ac:dyDescent="0.45">
      <c r="C73" s="68" t="str">
        <f>IF(B73="","",_xlfn.XLOOKUP(B73,Competitor!G:G,Competitor!C:C,"NEW COMPETITOR",0))</f>
        <v/>
      </c>
      <c r="D73" s="67" t="str">
        <f>IF(B73="","",_xlfn.XLOOKUP(B73,Competitor!G:G,Competitor!F:F,"NEW COMPETITOR",0))</f>
        <v/>
      </c>
      <c r="F73" t="str">
        <f>_xlfn.XLOOKUP(A73,INPUT!$F$3:$F$202,INPUT!$G$3:$G$202,"Error")</f>
        <v/>
      </c>
    </row>
    <row r="74" spans="1:6" x14ac:dyDescent="0.45">
      <c r="C74" s="68" t="str">
        <f>IF(B74="","",_xlfn.XLOOKUP(B74,Competitor!G:G,Competitor!C:C,"NEW COMPETITOR",0))</f>
        <v/>
      </c>
      <c r="D74" s="67" t="str">
        <f>IF(B74="","",_xlfn.XLOOKUP(B74,Competitor!G:G,Competitor!F:F,"NEW COMPETITOR",0))</f>
        <v/>
      </c>
      <c r="F74" t="str">
        <f>_xlfn.XLOOKUP(A74,INPUT!$F$3:$F$202,INPUT!$G$3:$G$202,"Error")</f>
        <v/>
      </c>
    </row>
    <row r="75" spans="1:6" x14ac:dyDescent="0.45">
      <c r="C75" s="68" t="str">
        <f>IF(B75="","",_xlfn.XLOOKUP(B75,Competitor!G:G,Competitor!C:C,"NEW COMPETITOR",0))</f>
        <v/>
      </c>
      <c r="D75" s="67" t="str">
        <f>IF(B75="","",_xlfn.XLOOKUP(B75,Competitor!G:G,Competitor!F:F,"NEW COMPETITOR",0))</f>
        <v/>
      </c>
      <c r="F75" t="str">
        <f>_xlfn.XLOOKUP(A75,INPUT!$F$3:$F$202,INPUT!$G$3:$G$202,"Error")</f>
        <v/>
      </c>
    </row>
    <row r="76" spans="1:6" x14ac:dyDescent="0.45">
      <c r="C76" s="68" t="str">
        <f>IF(B76="","",_xlfn.XLOOKUP(B76,Competitor!G:G,Competitor!C:C,"NEW COMPETITOR",0))</f>
        <v/>
      </c>
      <c r="D76" s="67" t="str">
        <f>IF(B76="","",_xlfn.XLOOKUP(B76,Competitor!G:G,Competitor!F:F,"NEW COMPETITOR",0))</f>
        <v/>
      </c>
      <c r="F76" t="str">
        <f>_xlfn.XLOOKUP(A76,INPUT!$F$3:$F$202,INPUT!$G$3:$G$202,"Error")</f>
        <v/>
      </c>
    </row>
    <row r="77" spans="1:6" x14ac:dyDescent="0.45">
      <c r="C77" s="68" t="str">
        <f>IF(B77="","",_xlfn.XLOOKUP(B77,Competitor!G:G,Competitor!C:C,"NEW COMPETITOR",0))</f>
        <v/>
      </c>
      <c r="D77" s="67" t="str">
        <f>IF(B77="","",_xlfn.XLOOKUP(B77,Competitor!G:G,Competitor!F:F,"NEW COMPETITOR",0))</f>
        <v/>
      </c>
      <c r="F77" t="str">
        <f>_xlfn.XLOOKUP(A77,INPUT!$F$3:$F$202,INPUT!$G$3:$G$202,"Error")</f>
        <v/>
      </c>
    </row>
    <row r="78" spans="1:6" x14ac:dyDescent="0.45">
      <c r="C78" s="68" t="str">
        <f>IF(B78="","",_xlfn.XLOOKUP(B78,Competitor!G:G,Competitor!C:C,"NEW COMPETITOR",0))</f>
        <v/>
      </c>
      <c r="D78" s="67" t="str">
        <f>IF(B78="","",_xlfn.XLOOKUP(B78,Competitor!G:G,Competitor!F:F,"NEW COMPETITOR",0))</f>
        <v/>
      </c>
      <c r="F78" t="str">
        <f>_xlfn.XLOOKUP(A78,INPUT!$F$3:$F$202,INPUT!$G$3:$G$202,"Error")</f>
        <v/>
      </c>
    </row>
    <row r="79" spans="1:6" x14ac:dyDescent="0.45">
      <c r="C79" s="68" t="str">
        <f>IF(B79="","",_xlfn.XLOOKUP(B79,Competitor!G:G,Competitor!C:C,"NEW COMPETITOR",0))</f>
        <v/>
      </c>
      <c r="D79" s="67" t="str">
        <f>IF(B79="","",_xlfn.XLOOKUP(B79,Competitor!G:G,Competitor!F:F,"NEW COMPETITOR",0))</f>
        <v/>
      </c>
      <c r="F79" t="str">
        <f>_xlfn.XLOOKUP(A79,INPUT!$F$3:$F$202,INPUT!$G$3:$G$202,"Error")</f>
        <v/>
      </c>
    </row>
    <row r="80" spans="1:6" x14ac:dyDescent="0.45">
      <c r="C80" s="68" t="str">
        <f>IF(B80="","",_xlfn.XLOOKUP(B80,Competitor!G:G,Competitor!C:C,"NEW COMPETITOR",0))</f>
        <v/>
      </c>
      <c r="D80" s="67" t="str">
        <f>IF(B80="","",_xlfn.XLOOKUP(B80,Competitor!G:G,Competitor!F:F,"NEW COMPETITOR",0))</f>
        <v/>
      </c>
      <c r="F80" t="str">
        <f>_xlfn.XLOOKUP(A80,INPUT!$F$3:$F$202,INPUT!$G$3:$G$202,"Error")</f>
        <v/>
      </c>
    </row>
    <row r="81" spans="3:6" x14ac:dyDescent="0.45">
      <c r="C81" s="68" t="str">
        <f>IF(B81="","",_xlfn.XLOOKUP(B81,Competitor!G:G,Competitor!C:C,"NEW COMPETITOR",0))</f>
        <v/>
      </c>
      <c r="D81" s="67" t="str">
        <f>IF(B81="","",_xlfn.XLOOKUP(B81,Competitor!G:G,Competitor!F:F,"NEW COMPETITOR",0))</f>
        <v/>
      </c>
      <c r="F81" t="str">
        <f>_xlfn.XLOOKUP(A81,INPUT!$F$3:$F$202,INPUT!$G$3:$G$202,"Error")</f>
        <v/>
      </c>
    </row>
    <row r="82" spans="3:6" x14ac:dyDescent="0.45">
      <c r="C82" s="68" t="str">
        <f>IF(B82="","",_xlfn.XLOOKUP(B82,Competitor!G:G,Competitor!C:C,"NEW COMPETITOR",0))</f>
        <v/>
      </c>
      <c r="D82" s="67" t="str">
        <f>IF(B82="","",_xlfn.XLOOKUP(B82,Competitor!G:G,Competitor!F:F,"NEW COMPETITOR",0))</f>
        <v/>
      </c>
      <c r="F82" t="str">
        <f>_xlfn.XLOOKUP(A82,INPUT!$F$3:$F$202,INPUT!$G$3:$G$202,"Error")</f>
        <v/>
      </c>
    </row>
    <row r="83" spans="3:6" x14ac:dyDescent="0.45">
      <c r="C83" s="68" t="str">
        <f>IF(B83="","",_xlfn.XLOOKUP(B83,Competitor!G:G,Competitor!C:C,"NEW COMPETITOR",0))</f>
        <v/>
      </c>
      <c r="D83" s="67" t="str">
        <f>IF(B83="","",_xlfn.XLOOKUP(B83,Competitor!G:G,Competitor!F:F,"NEW COMPETITOR",0))</f>
        <v/>
      </c>
      <c r="F83" t="str">
        <f>_xlfn.XLOOKUP(A83,INPUT!$F$3:$F$202,INPUT!$G$3:$G$202,"Error")</f>
        <v/>
      </c>
    </row>
    <row r="84" spans="3:6" x14ac:dyDescent="0.45">
      <c r="C84" s="68" t="str">
        <f>IF(B84="","",_xlfn.XLOOKUP(B84,Competitor!G:G,Competitor!C:C,"NEW COMPETITOR",0))</f>
        <v/>
      </c>
      <c r="D84" s="67" t="str">
        <f>IF(B84="","",_xlfn.XLOOKUP(B84,Competitor!G:G,Competitor!F:F,"NEW COMPETITOR",0))</f>
        <v/>
      </c>
      <c r="F84" t="str">
        <f>_xlfn.XLOOKUP(A84,INPUT!$F$3:$F$202,INPUT!$G$3:$G$202,"Error")</f>
        <v/>
      </c>
    </row>
    <row r="85" spans="3:6" x14ac:dyDescent="0.45">
      <c r="C85" s="68" t="str">
        <f>IF(B85="","",_xlfn.XLOOKUP(B85,Competitor!G:G,Competitor!C:C,"NEW COMPETITOR",0))</f>
        <v/>
      </c>
      <c r="D85" s="67" t="str">
        <f>IF(B85="","",_xlfn.XLOOKUP(B85,Competitor!G:G,Competitor!F:F,"NEW COMPETITOR",0))</f>
        <v/>
      </c>
      <c r="F85" t="str">
        <f>_xlfn.XLOOKUP(A85,INPUT!$F$3:$F$202,INPUT!$G$3:$G$202,"Error")</f>
        <v/>
      </c>
    </row>
    <row r="86" spans="3:6" x14ac:dyDescent="0.45">
      <c r="C86" s="68" t="str">
        <f>IF(B86="","",_xlfn.XLOOKUP(B86,Competitor!G:G,Competitor!C:C,"NEW COMPETITOR",0))</f>
        <v/>
      </c>
      <c r="D86" s="67" t="str">
        <f>IF(B86="","",_xlfn.XLOOKUP(B86,Competitor!G:G,Competitor!F:F,"NEW COMPETITOR",0))</f>
        <v/>
      </c>
      <c r="F86" t="str">
        <f>_xlfn.XLOOKUP(A86,INPUT!$F$3:$F$202,INPUT!$G$3:$G$202,"Error")</f>
        <v/>
      </c>
    </row>
    <row r="87" spans="3:6" x14ac:dyDescent="0.45">
      <c r="C87" s="68" t="str">
        <f>IF(B87="","",_xlfn.XLOOKUP(B87,Competitor!G:G,Competitor!C:C,"NEW COMPETITOR",0))</f>
        <v/>
      </c>
      <c r="D87" s="67" t="str">
        <f>IF(B87="","",_xlfn.XLOOKUP(B87,Competitor!G:G,Competitor!F:F,"NEW COMPETITOR",0))</f>
        <v/>
      </c>
      <c r="F87" t="str">
        <f>_xlfn.XLOOKUP(A87,INPUT!$F$3:$F$202,INPUT!$G$3:$G$202,"Error")</f>
        <v/>
      </c>
    </row>
    <row r="88" spans="3:6" x14ac:dyDescent="0.45">
      <c r="C88" s="68" t="str">
        <f>IF(B88="","",_xlfn.XLOOKUP(B88,Competitor!G:G,Competitor!C:C,"NEW COMPETITOR",0))</f>
        <v/>
      </c>
      <c r="D88" s="67" t="str">
        <f>IF(B88="","",_xlfn.XLOOKUP(B88,Competitor!G:G,Competitor!F:F,"NEW COMPETITOR",0))</f>
        <v/>
      </c>
      <c r="F88" t="str">
        <f>_xlfn.XLOOKUP(A88,INPUT!$F$3:$F$202,INPUT!$G$3:$G$202,"Error")</f>
        <v/>
      </c>
    </row>
    <row r="89" spans="3:6" x14ac:dyDescent="0.45">
      <c r="C89" s="68" t="str">
        <f>IF(B89="","",_xlfn.XLOOKUP(B89,Competitor!G:G,Competitor!C:C,"NEW COMPETITOR",0))</f>
        <v/>
      </c>
      <c r="D89" s="67" t="str">
        <f>IF(B89="","",_xlfn.XLOOKUP(B89,Competitor!G:G,Competitor!F:F,"NEW COMPETITOR",0))</f>
        <v/>
      </c>
      <c r="F89" t="str">
        <f>_xlfn.XLOOKUP(A89,INPUT!$F$3:$F$202,INPUT!$G$3:$G$202,"Error")</f>
        <v/>
      </c>
    </row>
    <row r="90" spans="3:6" x14ac:dyDescent="0.45">
      <c r="C90" s="68" t="str">
        <f>IF(B90="","",_xlfn.XLOOKUP(B90,Competitor!G:G,Competitor!C:C,"NEW COMPETITOR",0))</f>
        <v/>
      </c>
      <c r="D90" s="67" t="str">
        <f>IF(B90="","",_xlfn.XLOOKUP(B90,Competitor!G:G,Competitor!F:F,"NEW COMPETITOR",0))</f>
        <v/>
      </c>
      <c r="F90" t="str">
        <f>_xlfn.XLOOKUP(A90,INPUT!$F$3:$F$202,INPUT!$G$3:$G$202,"Error")</f>
        <v/>
      </c>
    </row>
    <row r="91" spans="3:6" x14ac:dyDescent="0.45">
      <c r="C91" s="68" t="str">
        <f>IF(B91="","",_xlfn.XLOOKUP(B91,Competitor!G:G,Competitor!C:C,"NEW COMPETITOR",0))</f>
        <v/>
      </c>
      <c r="D91" s="67" t="str">
        <f>IF(B91="","",_xlfn.XLOOKUP(B91,Competitor!G:G,Competitor!F:F,"NEW COMPETITOR",0))</f>
        <v/>
      </c>
      <c r="F91" t="str">
        <f>_xlfn.XLOOKUP(A91,INPUT!$F$3:$F$202,INPUT!$G$3:$G$202,"Error")</f>
        <v/>
      </c>
    </row>
    <row r="92" spans="3:6" x14ac:dyDescent="0.45">
      <c r="C92" s="68" t="str">
        <f>IF(B92="","",_xlfn.XLOOKUP(B92,Competitor!G:G,Competitor!C:C,"NEW COMPETITOR",0))</f>
        <v/>
      </c>
      <c r="D92" s="67" t="str">
        <f>IF(B92="","",_xlfn.XLOOKUP(B92,Competitor!G:G,Competitor!F:F,"NEW COMPETITOR",0))</f>
        <v/>
      </c>
      <c r="F92" t="str">
        <f>_xlfn.XLOOKUP(A92,INPUT!$F$3:$F$202,INPUT!$G$3:$G$202,"Error")</f>
        <v/>
      </c>
    </row>
    <row r="93" spans="3:6" x14ac:dyDescent="0.45">
      <c r="C93" s="68" t="str">
        <f>IF(B93="","",_xlfn.XLOOKUP(B93,Competitor!G:G,Competitor!C:C,"NEW COMPETITOR",0))</f>
        <v/>
      </c>
      <c r="D93" s="67" t="str">
        <f>IF(B93="","",_xlfn.XLOOKUP(B93,Competitor!G:G,Competitor!F:F,"NEW COMPETITOR",0))</f>
        <v/>
      </c>
      <c r="F93" t="str">
        <f>_xlfn.XLOOKUP(A93,INPUT!$F$3:$F$202,INPUT!$G$3:$G$202,"Error")</f>
        <v/>
      </c>
    </row>
    <row r="94" spans="3:6" x14ac:dyDescent="0.45">
      <c r="C94" s="68" t="str">
        <f>IF(B94="","",_xlfn.XLOOKUP(B94,Competitor!G:G,Competitor!C:C,"NEW COMPETITOR",0))</f>
        <v/>
      </c>
      <c r="D94" s="67" t="str">
        <f>IF(B94="","",_xlfn.XLOOKUP(B94,Competitor!G:G,Competitor!F:F,"NEW COMPETITOR",0))</f>
        <v/>
      </c>
      <c r="F94" t="str">
        <f>_xlfn.XLOOKUP(A94,INPUT!$F$3:$F$202,INPUT!$G$3:$G$202,"Error")</f>
        <v/>
      </c>
    </row>
    <row r="95" spans="3:6" x14ac:dyDescent="0.45">
      <c r="C95" s="68" t="str">
        <f>IF(B95="","",_xlfn.XLOOKUP(B95,Competitor!G:G,Competitor!C:C,"NEW COMPETITOR",0))</f>
        <v/>
      </c>
      <c r="D95" s="67" t="str">
        <f>IF(B95="","",_xlfn.XLOOKUP(B95,Competitor!G:G,Competitor!F:F,"NEW COMPETITOR",0))</f>
        <v/>
      </c>
      <c r="F95" t="str">
        <f>_xlfn.XLOOKUP(A95,INPUT!$F$3:$F$202,INPUT!$G$3:$G$202,"Error")</f>
        <v/>
      </c>
    </row>
    <row r="96" spans="3:6" x14ac:dyDescent="0.45">
      <c r="C96" s="68" t="str">
        <f>IF(B96="","",_xlfn.XLOOKUP(B96,Competitor!G:G,Competitor!C:C,"NEW COMPETITOR",0))</f>
        <v/>
      </c>
      <c r="D96" s="67" t="str">
        <f>IF(B96="","",_xlfn.XLOOKUP(B96,Competitor!G:G,Competitor!F:F,"NEW COMPETITOR",0))</f>
        <v/>
      </c>
      <c r="F96" t="str">
        <f>_xlfn.XLOOKUP(A96,INPUT!$F$3:$F$202,INPUT!$G$3:$G$202,"Error")</f>
        <v/>
      </c>
    </row>
    <row r="97" spans="3:6" x14ac:dyDescent="0.45">
      <c r="C97" s="68" t="str">
        <f>IF(B97="","",_xlfn.XLOOKUP(B97,Competitor!G:G,Competitor!C:C,"NEW COMPETITOR",0))</f>
        <v/>
      </c>
      <c r="D97" s="67" t="str">
        <f>IF(B97="","",_xlfn.XLOOKUP(B97,Competitor!G:G,Competitor!F:F,"NEW COMPETITOR",0))</f>
        <v/>
      </c>
      <c r="F97" t="str">
        <f>_xlfn.XLOOKUP(A97,INPUT!$F$3:$F$202,INPUT!$G$3:$G$202,"Error")</f>
        <v/>
      </c>
    </row>
    <row r="98" spans="3:6" x14ac:dyDescent="0.45">
      <c r="C98" s="68" t="str">
        <f>IF(B98="","",_xlfn.XLOOKUP(B98,Competitor!G:G,Competitor!C:C,"NEW COMPETITOR",0))</f>
        <v/>
      </c>
      <c r="D98" s="67" t="str">
        <f>IF(B98="","",_xlfn.XLOOKUP(B98,Competitor!G:G,Competitor!F:F,"NEW COMPETITOR",0))</f>
        <v/>
      </c>
      <c r="F98" t="str">
        <f>_xlfn.XLOOKUP(A98,INPUT!$F$3:$F$202,INPUT!$G$3:$G$202,"Error")</f>
        <v/>
      </c>
    </row>
    <row r="99" spans="3:6" x14ac:dyDescent="0.45">
      <c r="C99" s="68" t="str">
        <f>IF(B99="","",_xlfn.XLOOKUP(B99,Competitor!G:G,Competitor!C:C,"NEW COMPETITOR",0))</f>
        <v/>
      </c>
      <c r="D99" s="67" t="str">
        <f>IF(B99="","",_xlfn.XLOOKUP(B99,Competitor!G:G,Competitor!F:F,"NEW COMPETITOR",0))</f>
        <v/>
      </c>
      <c r="F99" t="str">
        <f>_xlfn.XLOOKUP(A99,INPUT!$F$3:$F$202,INPUT!$G$3:$G$202,"Error")</f>
        <v/>
      </c>
    </row>
    <row r="100" spans="3:6" x14ac:dyDescent="0.45">
      <c r="C100" s="68" t="str">
        <f>IF(B100="","",_xlfn.XLOOKUP(B100,Competitor!G:G,Competitor!C:C,"NEW COMPETITOR",0))</f>
        <v/>
      </c>
      <c r="D100" s="67" t="str">
        <f>IF(B100="","",_xlfn.XLOOKUP(B100,Competitor!G:G,Competitor!F:F,"NEW COMPETITOR",0))</f>
        <v/>
      </c>
      <c r="F100" t="str">
        <f>_xlfn.XLOOKUP(A100,INPUT!$F$3:$F$202,INPUT!$G$3:$G$202,"Error")</f>
        <v/>
      </c>
    </row>
    <row r="101" spans="3:6" x14ac:dyDescent="0.45">
      <c r="C101" s="68" t="str">
        <f>IF(B101="","",_xlfn.XLOOKUP(B101,Competitor!G:G,Competitor!C:C,"NEW COMPETITOR",0))</f>
        <v/>
      </c>
      <c r="D101" s="67" t="str">
        <f>IF(B101="","",_xlfn.XLOOKUP(B101,Competitor!G:G,Competitor!F:F,"NEW COMPETITOR",0))</f>
        <v/>
      </c>
      <c r="F101" t="str">
        <f>_xlfn.XLOOKUP(A101,INPUT!$F$3:$F$202,INPUT!$G$3:$G$202,"Error")</f>
        <v/>
      </c>
    </row>
    <row r="102" spans="3:6" x14ac:dyDescent="0.45">
      <c r="C102" s="68" t="str">
        <f>IF(B102="","",_xlfn.XLOOKUP(B102,Competitor!G:G,Competitor!C:C,"NEW COMPETITOR",0))</f>
        <v/>
      </c>
      <c r="D102" s="67" t="str">
        <f>IF(B102="","",_xlfn.XLOOKUP(B102,Competitor!G:G,Competitor!F:F,"NEW COMPETITOR",0))</f>
        <v/>
      </c>
      <c r="F102" t="str">
        <f>_xlfn.XLOOKUP(A102,INPUT!$F$3:$F$202,INPUT!$G$3:$G$202,"Error")</f>
        <v/>
      </c>
    </row>
    <row r="103" spans="3:6" x14ac:dyDescent="0.45">
      <c r="C103" s="68" t="str">
        <f>IF(B103="","",_xlfn.XLOOKUP(B103,Competitor!G:G,Competitor!C:C,"NEW COMPETITOR",0))</f>
        <v/>
      </c>
      <c r="D103" s="67" t="str">
        <f>IF(B103="","",_xlfn.XLOOKUP(B103,Competitor!G:G,Competitor!F:F,"NEW COMPETITOR",0))</f>
        <v/>
      </c>
      <c r="F103" t="str">
        <f>_xlfn.XLOOKUP(A103,INPUT!$F$3:$F$202,INPUT!$G$3:$G$202,"Error")</f>
        <v/>
      </c>
    </row>
    <row r="104" spans="3:6" x14ac:dyDescent="0.45">
      <c r="C104" s="68" t="str">
        <f>IF(B104="","",_xlfn.XLOOKUP(B104,Competitor!G:G,Competitor!C:C,"NEW COMPETITOR",0))</f>
        <v/>
      </c>
      <c r="D104" s="67" t="str">
        <f>IF(B104="","",_xlfn.XLOOKUP(B104,Competitor!G:G,Competitor!F:F,"NEW COMPETITOR",0))</f>
        <v/>
      </c>
      <c r="F104" t="str">
        <f>_xlfn.XLOOKUP(A104,INPUT!$F$3:$F$202,INPUT!$G$3:$G$202,"Error")</f>
        <v/>
      </c>
    </row>
    <row r="105" spans="3:6" x14ac:dyDescent="0.45">
      <c r="C105" s="68" t="str">
        <f>IF(B105="","",_xlfn.XLOOKUP(B105,Competitor!G:G,Competitor!C:C,"NEW COMPETITOR",0))</f>
        <v/>
      </c>
      <c r="D105" s="67" t="str">
        <f>IF(B105="","",_xlfn.XLOOKUP(B105,Competitor!G:G,Competitor!F:F,"NEW COMPETITOR",0))</f>
        <v/>
      </c>
      <c r="F105" t="str">
        <f>_xlfn.XLOOKUP(A105,INPUT!$F$3:$F$202,INPUT!$G$3:$G$202,"Error")</f>
        <v/>
      </c>
    </row>
    <row r="106" spans="3:6" x14ac:dyDescent="0.45">
      <c r="C106" s="68" t="str">
        <f>IF(B106="","",_xlfn.XLOOKUP(B106,Competitor!G:G,Competitor!C:C,"NEW COMPETITOR",0))</f>
        <v/>
      </c>
      <c r="D106" s="67" t="str">
        <f>IF(B106="","",_xlfn.XLOOKUP(B106,Competitor!G:G,Competitor!F:F,"NEW COMPETITOR",0))</f>
        <v/>
      </c>
      <c r="F106" t="str">
        <f>_xlfn.XLOOKUP(A106,INPUT!$F$3:$F$202,INPUT!$G$3:$G$202,"Error")</f>
        <v/>
      </c>
    </row>
    <row r="107" spans="3:6" x14ac:dyDescent="0.45">
      <c r="C107" s="68" t="str">
        <f>IF(B107="","",_xlfn.XLOOKUP(B107,Competitor!G:G,Competitor!C:C,"NEW COMPETITOR",0))</f>
        <v/>
      </c>
      <c r="D107" s="67" t="str">
        <f>IF(B107="","",_xlfn.XLOOKUP(B107,Competitor!G:G,Competitor!F:F,"NEW COMPETITOR",0))</f>
        <v/>
      </c>
      <c r="F107" t="str">
        <f>_xlfn.XLOOKUP(A107,INPUT!$F$3:$F$202,INPUT!$G$3:$G$202,"Error")</f>
        <v/>
      </c>
    </row>
    <row r="108" spans="3:6" x14ac:dyDescent="0.45">
      <c r="C108" s="68" t="str">
        <f>IF(B108="","",_xlfn.XLOOKUP(B108,Competitor!G:G,Competitor!C:C,"NEW COMPETITOR",0))</f>
        <v/>
      </c>
      <c r="D108" s="67" t="str">
        <f>IF(B108="","",_xlfn.XLOOKUP(B108,Competitor!G:G,Competitor!F:F,"NEW COMPETITOR",0))</f>
        <v/>
      </c>
      <c r="F108" t="str">
        <f>_xlfn.XLOOKUP(A108,INPUT!$F$3:$F$202,INPUT!$G$3:$G$202,"Error")</f>
        <v/>
      </c>
    </row>
    <row r="109" spans="3:6" x14ac:dyDescent="0.45">
      <c r="C109" s="68" t="str">
        <f>IF(B109="","",_xlfn.XLOOKUP(B109,Competitor!G:G,Competitor!C:C,"NEW COMPETITOR",0))</f>
        <v/>
      </c>
      <c r="D109" s="67" t="str">
        <f>IF(B109="","",_xlfn.XLOOKUP(B109,Competitor!G:G,Competitor!F:F,"NEW COMPETITOR",0))</f>
        <v/>
      </c>
      <c r="F109" t="str">
        <f>_xlfn.XLOOKUP(A109,INPUT!$F$3:$F$202,INPUT!$G$3:$G$202,"Error")</f>
        <v/>
      </c>
    </row>
    <row r="110" spans="3:6" x14ac:dyDescent="0.45">
      <c r="C110" s="68" t="str">
        <f>IF(B110="","",_xlfn.XLOOKUP(B110,Competitor!G:G,Competitor!C:C,"NEW COMPETITOR",0))</f>
        <v/>
      </c>
      <c r="D110" s="67" t="str">
        <f>IF(B110="","",_xlfn.XLOOKUP(B110,Competitor!G:G,Competitor!F:F,"NEW COMPETITOR",0))</f>
        <v/>
      </c>
      <c r="F110" t="str">
        <f>_xlfn.XLOOKUP(A110,INPUT!$F$3:$F$202,INPUT!$G$3:$G$202,"Error")</f>
        <v/>
      </c>
    </row>
    <row r="111" spans="3:6" x14ac:dyDescent="0.45">
      <c r="C111" s="68" t="str">
        <f>IF(B111="","",_xlfn.XLOOKUP(B111,Competitor!G:G,Competitor!C:C,"NEW COMPETITOR",0))</f>
        <v/>
      </c>
      <c r="D111" s="67" t="str">
        <f>IF(B111="","",_xlfn.XLOOKUP(B111,Competitor!G:G,Competitor!F:F,"NEW COMPETITOR",0))</f>
        <v/>
      </c>
      <c r="F111" t="str">
        <f>_xlfn.XLOOKUP(A111,INPUT!$F$3:$F$202,INPUT!$G$3:$G$202,"Error")</f>
        <v/>
      </c>
    </row>
    <row r="112" spans="3:6" x14ac:dyDescent="0.45">
      <c r="C112" s="68" t="str">
        <f>IF(B112="","",_xlfn.XLOOKUP(B112,Competitor!G:G,Competitor!C:C,"NEW COMPETITOR",0))</f>
        <v/>
      </c>
      <c r="D112" s="67" t="str">
        <f>IF(B112="","",_xlfn.XLOOKUP(B112,Competitor!G:G,Competitor!F:F,"NEW COMPETITOR",0))</f>
        <v/>
      </c>
      <c r="F112" t="str">
        <f>_xlfn.XLOOKUP(A112,INPUT!$F$3:$F$202,INPUT!$G$3:$G$202,"Error")</f>
        <v/>
      </c>
    </row>
    <row r="113" spans="2:6" x14ac:dyDescent="0.45">
      <c r="C113" s="68" t="str">
        <f>IF(B113="","",_xlfn.XLOOKUP(B113,Competitor!G:G,Competitor!C:C,"NEW COMPETITOR",0))</f>
        <v/>
      </c>
      <c r="D113" s="67" t="str">
        <f>IF(B113="","",_xlfn.XLOOKUP(B113,Competitor!G:G,Competitor!F:F,"NEW COMPETITOR",0))</f>
        <v/>
      </c>
      <c r="F113" t="str">
        <f>_xlfn.XLOOKUP(A113,INPUT!$F$3:$F$202,INPUT!$G$3:$G$202,"Error")</f>
        <v/>
      </c>
    </row>
    <row r="114" spans="2:6" x14ac:dyDescent="0.45">
      <c r="B114"/>
      <c r="C114" s="68" t="str">
        <f>IF(B114="","",_xlfn.XLOOKUP(B114,Competitor!G:G,Competitor!C:C,"NEW COMPETITOR",0))</f>
        <v/>
      </c>
      <c r="D114" s="67" t="str">
        <f>IF(B114="","",_xlfn.XLOOKUP(B114,Competitor!G:G,Competitor!F:F,"NEW COMPETITOR",0))</f>
        <v/>
      </c>
      <c r="F114" t="str">
        <f>_xlfn.XLOOKUP(A114,INPUT!$F$3:$F$202,INPUT!$G$3:$G$202,"Error")</f>
        <v/>
      </c>
    </row>
    <row r="115" spans="2:6" x14ac:dyDescent="0.45">
      <c r="C115" s="68" t="str">
        <f>IF(B115="","",_xlfn.XLOOKUP(B115,Competitor!G:G,Competitor!C:C,"NEW COMPETITOR",0))</f>
        <v/>
      </c>
      <c r="D115" s="67" t="str">
        <f>IF(B115="","",_xlfn.XLOOKUP(B115,Competitor!G:G,Competitor!F:F,"NEW COMPETITOR",0))</f>
        <v/>
      </c>
      <c r="F115" t="str">
        <f>_xlfn.XLOOKUP(A115,INPUT!$F$3:$F$202,INPUT!$G$3:$G$202,"Error")</f>
        <v/>
      </c>
    </row>
    <row r="116" spans="2:6" x14ac:dyDescent="0.45">
      <c r="C116" s="68" t="str">
        <f>IF(B116="","",_xlfn.XLOOKUP(B116,Competitor!G:G,Competitor!C:C,"NEW COMPETITOR",0))</f>
        <v/>
      </c>
      <c r="D116" s="67" t="str">
        <f>IF(B116="","",_xlfn.XLOOKUP(B116,Competitor!G:G,Competitor!F:F,"NEW COMPETITOR",0))</f>
        <v/>
      </c>
      <c r="F116" t="str">
        <f>_xlfn.XLOOKUP(A116,INPUT!$F$3:$F$202,INPUT!$G$3:$G$202,"Error")</f>
        <v/>
      </c>
    </row>
    <row r="117" spans="2:6" x14ac:dyDescent="0.45">
      <c r="C117" s="68" t="str">
        <f>IF(B117="","",_xlfn.XLOOKUP(B117,Competitor!G:G,Competitor!C:C,"NEW COMPETITOR",0))</f>
        <v/>
      </c>
      <c r="D117" s="67" t="str">
        <f>IF(B117="","",_xlfn.XLOOKUP(B117,Competitor!G:G,Competitor!F:F,"NEW COMPETITOR",0))</f>
        <v/>
      </c>
      <c r="F117" t="str">
        <f>_xlfn.XLOOKUP(A117,INPUT!$F$3:$F$202,INPUT!$G$3:$G$202,"Error")</f>
        <v/>
      </c>
    </row>
    <row r="118" spans="2:6" x14ac:dyDescent="0.45">
      <c r="C118" s="68" t="str">
        <f>IF(B118="","",_xlfn.XLOOKUP(B118,Competitor!G:G,Competitor!C:C,"NEW COMPETITOR",0))</f>
        <v/>
      </c>
      <c r="D118" s="67" t="str">
        <f>IF(B118="","",_xlfn.XLOOKUP(B118,Competitor!G:G,Competitor!F:F,"NEW COMPETITOR",0))</f>
        <v/>
      </c>
      <c r="F118" t="str">
        <f>_xlfn.XLOOKUP(A118,INPUT!$F$3:$F$202,INPUT!$G$3:$G$202,"Error")</f>
        <v/>
      </c>
    </row>
    <row r="119" spans="2:6" x14ac:dyDescent="0.45">
      <c r="C119" s="68" t="str">
        <f>IF(B119="","",_xlfn.XLOOKUP(B119,Competitor!G:G,Competitor!C:C,"NEW COMPETITOR",0))</f>
        <v/>
      </c>
      <c r="D119" s="67" t="str">
        <f>IF(B119="","",_xlfn.XLOOKUP(B119,Competitor!G:G,Competitor!F:F,"NEW COMPETITOR",0))</f>
        <v/>
      </c>
      <c r="F119" t="str">
        <f>_xlfn.XLOOKUP(A119,INPUT!$F$3:$F$202,INPUT!$G$3:$G$202,"Error")</f>
        <v/>
      </c>
    </row>
    <row r="120" spans="2:6" x14ac:dyDescent="0.45">
      <c r="C120" s="68" t="str">
        <f>IF(B120="","",_xlfn.XLOOKUP(B120,Competitor!G:G,Competitor!C:C,"NEW COMPETITOR",0))</f>
        <v/>
      </c>
      <c r="D120" s="67" t="str">
        <f>IF(B120="","",_xlfn.XLOOKUP(B120,Competitor!G:G,Competitor!F:F,"NEW COMPETITOR",0))</f>
        <v/>
      </c>
      <c r="F120" t="str">
        <f>_xlfn.XLOOKUP(A120,INPUT!$F$3:$F$202,INPUT!$G$3:$G$202,"Error")</f>
        <v/>
      </c>
    </row>
    <row r="121" spans="2:6" x14ac:dyDescent="0.45">
      <c r="C121" s="68" t="str">
        <f>IF(B121="","",_xlfn.XLOOKUP(B121,Competitor!G:G,Competitor!C:C,"NEW COMPETITOR",0))</f>
        <v/>
      </c>
      <c r="D121" s="67" t="str">
        <f>IF(B121="","",_xlfn.XLOOKUP(B121,Competitor!G:G,Competitor!F:F,"NEW COMPETITOR",0))</f>
        <v/>
      </c>
      <c r="F121" t="str">
        <f>_xlfn.XLOOKUP(A121,INPUT!$F$3:$F$202,INPUT!$G$3:$G$202,"Error")</f>
        <v/>
      </c>
    </row>
    <row r="122" spans="2:6" x14ac:dyDescent="0.45">
      <c r="C122" s="68" t="str">
        <f>IF(B122="","",_xlfn.XLOOKUP(B122,Competitor!G:G,Competitor!C:C,"NEW COMPETITOR",0))</f>
        <v/>
      </c>
      <c r="D122" s="67" t="str">
        <f>IF(B122="","",_xlfn.XLOOKUP(B122,Competitor!G:G,Competitor!F:F,"NEW COMPETITOR",0))</f>
        <v/>
      </c>
      <c r="F122" t="str">
        <f>_xlfn.XLOOKUP(A122,INPUT!$F$3:$F$202,INPUT!$G$3:$G$202,"Error")</f>
        <v/>
      </c>
    </row>
    <row r="123" spans="2:6" x14ac:dyDescent="0.45">
      <c r="C123" s="68" t="str">
        <f>IF(B123="","",_xlfn.XLOOKUP(B123,Competitor!G:G,Competitor!C:C,"NEW COMPETITOR",0))</f>
        <v/>
      </c>
      <c r="D123" s="67" t="str">
        <f>IF(B123="","",_xlfn.XLOOKUP(B123,Competitor!G:G,Competitor!F:F,"NEW COMPETITOR",0))</f>
        <v/>
      </c>
      <c r="F123" t="str">
        <f>_xlfn.XLOOKUP(A123,INPUT!$F$3:$F$202,INPUT!$G$3:$G$202,"Error")</f>
        <v/>
      </c>
    </row>
    <row r="124" spans="2:6" x14ac:dyDescent="0.45">
      <c r="C124" s="68" t="str">
        <f>IF(B124="","",_xlfn.XLOOKUP(B124,Competitor!G:G,Competitor!C:C,"NEW COMPETITOR",0))</f>
        <v/>
      </c>
      <c r="D124" s="67" t="str">
        <f>IF(B124="","",_xlfn.XLOOKUP(B124,Competitor!G:G,Competitor!F:F,"NEW COMPETITOR",0))</f>
        <v/>
      </c>
      <c r="F124" t="str">
        <f>_xlfn.XLOOKUP(A124,INPUT!$F$3:$F$202,INPUT!$G$3:$G$202,"Error")</f>
        <v/>
      </c>
    </row>
    <row r="125" spans="2:6" x14ac:dyDescent="0.45">
      <c r="C125" s="68" t="str">
        <f>IF(B125="","",_xlfn.XLOOKUP(B125,Competitor!G:G,Competitor!C:C,"NEW COMPETITOR",0))</f>
        <v/>
      </c>
      <c r="D125" s="67" t="str">
        <f>IF(B125="","",_xlfn.XLOOKUP(B125,Competitor!G:G,Competitor!F:F,"NEW COMPETITOR",0))</f>
        <v/>
      </c>
      <c r="F125" t="str">
        <f>_xlfn.XLOOKUP(A125,INPUT!$F$3:$F$202,INPUT!$G$3:$G$202,"Error")</f>
        <v/>
      </c>
    </row>
    <row r="126" spans="2:6" x14ac:dyDescent="0.45">
      <c r="C126" s="68" t="str">
        <f>IF(B126="","",_xlfn.XLOOKUP(B126,Competitor!G:G,Competitor!C:C,"NEW COMPETITOR",0))</f>
        <v/>
      </c>
      <c r="D126" s="67" t="str">
        <f>IF(B126="","",_xlfn.XLOOKUP(B126,Competitor!G:G,Competitor!F:F,"NEW COMPETITOR",0))</f>
        <v/>
      </c>
      <c r="F126" t="str">
        <f>_xlfn.XLOOKUP(A126,INPUT!$F$3:$F$202,INPUT!$G$3:$G$202,"Error")</f>
        <v/>
      </c>
    </row>
    <row r="127" spans="2:6" x14ac:dyDescent="0.45">
      <c r="C127" s="68" t="str">
        <f>IF(B127="","",_xlfn.XLOOKUP(B127,Competitor!G:G,Competitor!C:C,"NEW COMPETITOR",0))</f>
        <v/>
      </c>
      <c r="D127" s="67" t="str">
        <f>IF(B127="","",_xlfn.XLOOKUP(B127,Competitor!G:G,Competitor!F:F,"NEW COMPETITOR",0))</f>
        <v/>
      </c>
      <c r="F127" t="str">
        <f>_xlfn.XLOOKUP(A127,INPUT!$F$3:$F$202,INPUT!$G$3:$G$202,"Error")</f>
        <v/>
      </c>
    </row>
    <row r="128" spans="2:6" x14ac:dyDescent="0.45">
      <c r="C128" s="68" t="str">
        <f>IF(B128="","",_xlfn.XLOOKUP(B128,Competitor!G:G,Competitor!C:C,"NEW COMPETITOR",0))</f>
        <v/>
      </c>
      <c r="D128" s="67" t="str">
        <f>IF(B128="","",_xlfn.XLOOKUP(B128,Competitor!G:G,Competitor!F:F,"NEW COMPETITOR",0))</f>
        <v/>
      </c>
      <c r="F128" t="str">
        <f>_xlfn.XLOOKUP(A128,INPUT!$F$3:$F$202,INPUT!$G$3:$G$202,"Error")</f>
        <v/>
      </c>
    </row>
    <row r="129" spans="3:6" x14ac:dyDescent="0.45">
      <c r="C129" s="68" t="str">
        <f>IF(B129="","",_xlfn.XLOOKUP(B129,Competitor!G:G,Competitor!C:C,"NEW COMPETITOR",0))</f>
        <v/>
      </c>
      <c r="D129" s="67" t="str">
        <f>IF(B129="","",_xlfn.XLOOKUP(B129,Competitor!G:G,Competitor!F:F,"NEW COMPETITOR",0))</f>
        <v/>
      </c>
      <c r="F129" t="str">
        <f>_xlfn.XLOOKUP(A129,INPUT!$F$3:$F$202,INPUT!$G$3:$G$202,"Error")</f>
        <v/>
      </c>
    </row>
    <row r="130" spans="3:6" x14ac:dyDescent="0.45">
      <c r="C130" s="68" t="str">
        <f>IF(B130="","",_xlfn.XLOOKUP(B130,Competitor!G:G,Competitor!C:C,"NEW COMPETITOR",0))</f>
        <v/>
      </c>
      <c r="D130" s="67" t="str">
        <f>IF(B130="","",_xlfn.XLOOKUP(B130,Competitor!G:G,Competitor!F:F,"NEW COMPETITOR",0))</f>
        <v/>
      </c>
      <c r="F130" t="str">
        <f>_xlfn.XLOOKUP(A130,INPUT!$F$3:$F$202,INPUT!$G$3:$G$202,"Error")</f>
        <v/>
      </c>
    </row>
    <row r="131" spans="3:6" x14ac:dyDescent="0.45">
      <c r="C131" s="68" t="str">
        <f>IF(B131="","",_xlfn.XLOOKUP(B131,Competitor!G:G,Competitor!C:C,"NEW COMPETITOR",0))</f>
        <v/>
      </c>
      <c r="D131" s="67" t="str">
        <f>IF(B131="","",_xlfn.XLOOKUP(B131,Competitor!G:G,Competitor!F:F,"NEW COMPETITOR",0))</f>
        <v/>
      </c>
      <c r="F131" t="str">
        <f>_xlfn.XLOOKUP(A131,INPUT!$F$3:$F$202,INPUT!$G$3:$G$202,"Error")</f>
        <v/>
      </c>
    </row>
    <row r="132" spans="3:6" x14ac:dyDescent="0.45">
      <c r="C132" s="68" t="str">
        <f>IF(B132="","",_xlfn.XLOOKUP(B132,Competitor!G:G,Competitor!C:C,"NEW COMPETITOR",0))</f>
        <v/>
      </c>
      <c r="D132" s="67" t="str">
        <f>IF(B132="","",_xlfn.XLOOKUP(B132,Competitor!G:G,Competitor!F:F,"NEW COMPETITOR",0))</f>
        <v/>
      </c>
      <c r="F132" t="str">
        <f>_xlfn.XLOOKUP(A132,INPUT!$F$3:$F$202,INPUT!$G$3:$G$202,"Error")</f>
        <v/>
      </c>
    </row>
    <row r="133" spans="3:6" x14ac:dyDescent="0.45">
      <c r="C133" s="68" t="str">
        <f>IF(B133="","",_xlfn.XLOOKUP(B133,Competitor!G:G,Competitor!C:C,"NEW COMPETITOR",0))</f>
        <v/>
      </c>
      <c r="D133" s="67" t="str">
        <f>IF(B133="","",_xlfn.XLOOKUP(B133,Competitor!G:G,Competitor!F:F,"NEW COMPETITOR",0))</f>
        <v/>
      </c>
      <c r="F133" t="str">
        <f>_xlfn.XLOOKUP(A133,INPUT!$F$3:$F$202,INPUT!$G$3:$G$202,"Error")</f>
        <v/>
      </c>
    </row>
    <row r="134" spans="3:6" x14ac:dyDescent="0.45">
      <c r="C134" s="68" t="str">
        <f>IF(B134="","",_xlfn.XLOOKUP(B134,Competitor!G:G,Competitor!C:C,"NEW COMPETITOR",0))</f>
        <v/>
      </c>
      <c r="D134" s="67" t="str">
        <f>IF(B134="","",_xlfn.XLOOKUP(B134,Competitor!G:G,Competitor!F:F,"NEW COMPETITOR",0))</f>
        <v/>
      </c>
      <c r="F134" t="str">
        <f>_xlfn.XLOOKUP(A134,INPUT!$F$3:$F$202,INPUT!$G$3:$G$202,"Error")</f>
        <v/>
      </c>
    </row>
    <row r="135" spans="3:6" x14ac:dyDescent="0.45">
      <c r="C135" s="68" t="str">
        <f>IF(B135="","",_xlfn.XLOOKUP(B135,Competitor!G:G,Competitor!C:C,"NEW COMPETITOR",0))</f>
        <v/>
      </c>
      <c r="D135" s="67" t="str">
        <f>IF(B135="","",_xlfn.XLOOKUP(B135,Competitor!G:G,Competitor!F:F,"NEW COMPETITOR",0))</f>
        <v/>
      </c>
      <c r="F135" t="str">
        <f>_xlfn.XLOOKUP(A135,INPUT!$F$3:$F$202,INPUT!$G$3:$G$202,"Error")</f>
        <v/>
      </c>
    </row>
    <row r="136" spans="3:6" x14ac:dyDescent="0.45">
      <c r="C136" s="68" t="str">
        <f>IF(B136="","",_xlfn.XLOOKUP(B136,Competitor!G:G,Competitor!C:C,"NEW COMPETITOR",0))</f>
        <v/>
      </c>
      <c r="D136" s="67" t="str">
        <f>IF(B136="","",_xlfn.XLOOKUP(B136,Competitor!G:G,Competitor!F:F,"NEW COMPETITOR",0))</f>
        <v/>
      </c>
      <c r="F136" t="str">
        <f>_xlfn.XLOOKUP(A136,INPUT!$F$3:$F$202,INPUT!$G$3:$G$202,"Error")</f>
        <v/>
      </c>
    </row>
    <row r="137" spans="3:6" x14ac:dyDescent="0.45">
      <c r="C137" s="68" t="str">
        <f>IF(B137="","",_xlfn.XLOOKUP(B137,Competitor!G:G,Competitor!C:C,"NEW COMPETITOR",0))</f>
        <v/>
      </c>
      <c r="D137" s="67" t="str">
        <f>IF(B137="","",_xlfn.XLOOKUP(B137,Competitor!G:G,Competitor!F:F,"NEW COMPETITOR",0))</f>
        <v/>
      </c>
      <c r="F137" t="str">
        <f>_xlfn.XLOOKUP(A137,INPUT!$F$3:$F$202,INPUT!$G$3:$G$202,"Error")</f>
        <v/>
      </c>
    </row>
    <row r="138" spans="3:6" x14ac:dyDescent="0.45">
      <c r="C138" s="68" t="str">
        <f>IF(B138="","",_xlfn.XLOOKUP(B138,Competitor!G:G,Competitor!C:C,"NEW COMPETITOR",0))</f>
        <v/>
      </c>
      <c r="D138" s="67" t="str">
        <f>IF(B138="","",_xlfn.XLOOKUP(B138,Competitor!G:G,Competitor!F:F,"NEW COMPETITOR",0))</f>
        <v/>
      </c>
      <c r="F138" t="str">
        <f>_xlfn.XLOOKUP(A138,INPUT!$F$3:$F$202,INPUT!$G$3:$G$202,"Error")</f>
        <v/>
      </c>
    </row>
    <row r="139" spans="3:6" x14ac:dyDescent="0.45">
      <c r="C139" s="68" t="str">
        <f>IF(B139="","",_xlfn.XLOOKUP(B139,Competitor!G:G,Competitor!C:C,"NEW COMPETITOR",0))</f>
        <v/>
      </c>
      <c r="D139" s="67" t="str">
        <f>IF(B139="","",_xlfn.XLOOKUP(B139,Competitor!G:G,Competitor!F:F,"NEW COMPETITOR",0))</f>
        <v/>
      </c>
      <c r="F139" t="str">
        <f>_xlfn.XLOOKUP(A139,INPUT!$F$3:$F$202,INPUT!$G$3:$G$202,"Error")</f>
        <v/>
      </c>
    </row>
    <row r="140" spans="3:6" x14ac:dyDescent="0.45">
      <c r="C140" s="68" t="str">
        <f>IF(B140="","",_xlfn.XLOOKUP(B140,Competitor!G:G,Competitor!C:C,"NEW COMPETITOR",0))</f>
        <v/>
      </c>
      <c r="D140" s="67" t="str">
        <f>IF(B140="","",_xlfn.XLOOKUP(B140,Competitor!G:G,Competitor!F:F,"NEW COMPETITOR",0))</f>
        <v/>
      </c>
      <c r="F140" t="str">
        <f>_xlfn.XLOOKUP(A140,INPUT!$F$3:$F$202,INPUT!$G$3:$G$202,"Error")</f>
        <v/>
      </c>
    </row>
    <row r="141" spans="3:6" x14ac:dyDescent="0.45">
      <c r="C141" s="68" t="str">
        <f>IF(B141="","",_xlfn.XLOOKUP(B141,Competitor!G:G,Competitor!C:C,"NEW COMPETITOR",0))</f>
        <v/>
      </c>
      <c r="D141" s="67" t="str">
        <f>IF(B141="","",_xlfn.XLOOKUP(B141,Competitor!G:G,Competitor!F:F,"NEW COMPETITOR",0))</f>
        <v/>
      </c>
      <c r="F141" t="str">
        <f>_xlfn.XLOOKUP(A141,INPUT!$F$3:$F$202,INPUT!$G$3:$G$202,"Error")</f>
        <v/>
      </c>
    </row>
    <row r="142" spans="3:6" x14ac:dyDescent="0.45">
      <c r="C142" s="68" t="str">
        <f>IF(B142="","",_xlfn.XLOOKUP(B142,Competitor!G:G,Competitor!C:C,"NEW COMPETITOR",0))</f>
        <v/>
      </c>
      <c r="D142" s="67" t="str">
        <f>IF(B142="","",_xlfn.XLOOKUP(B142,Competitor!G:G,Competitor!F:F,"NEW COMPETITOR",0))</f>
        <v/>
      </c>
      <c r="F142" t="str">
        <f>_xlfn.XLOOKUP(A142,INPUT!$F$3:$F$202,INPUT!$G$3:$G$202,"Error")</f>
        <v/>
      </c>
    </row>
    <row r="143" spans="3:6" x14ac:dyDescent="0.45">
      <c r="C143" s="68" t="str">
        <f>IF(B143="","",_xlfn.XLOOKUP(B143,Competitor!G:G,Competitor!C:C,"NEW COMPETITOR",0))</f>
        <v/>
      </c>
      <c r="D143" s="67" t="str">
        <f>IF(B143="","",_xlfn.XLOOKUP(B143,Competitor!G:G,Competitor!F:F,"NEW COMPETITOR",0))</f>
        <v/>
      </c>
      <c r="F143" t="str">
        <f>_xlfn.XLOOKUP(A143,INPUT!$F$3:$F$202,INPUT!$G$3:$G$202,"Error")</f>
        <v/>
      </c>
    </row>
    <row r="144" spans="3:6" x14ac:dyDescent="0.45">
      <c r="C144" s="68" t="str">
        <f>IF(B144="","",_xlfn.XLOOKUP(B144,Competitor!G:G,Competitor!C:C,"NEW COMPETITOR",0))</f>
        <v/>
      </c>
      <c r="D144" s="67" t="str">
        <f>IF(B144="","",_xlfn.XLOOKUP(B144,Competitor!G:G,Competitor!F:F,"NEW COMPETITOR",0))</f>
        <v/>
      </c>
      <c r="F144" t="str">
        <f>_xlfn.XLOOKUP(A144,INPUT!$F$3:$F$202,INPUT!$G$3:$G$202,"Error")</f>
        <v/>
      </c>
    </row>
    <row r="145" spans="3:6" x14ac:dyDescent="0.45">
      <c r="C145" s="68" t="str">
        <f>IF(B145="","",_xlfn.XLOOKUP(B145,Competitor!G:G,Competitor!C:C,"NEW COMPETITOR",0))</f>
        <v/>
      </c>
      <c r="D145" s="67" t="str">
        <f>IF(B145="","",_xlfn.XLOOKUP(B145,Competitor!G:G,Competitor!F:F,"NEW COMPETITOR",0))</f>
        <v/>
      </c>
      <c r="F145" t="str">
        <f>_xlfn.XLOOKUP(A145,INPUT!$F$3:$F$202,INPUT!$G$3:$G$202,"Error")</f>
        <v/>
      </c>
    </row>
    <row r="146" spans="3:6" x14ac:dyDescent="0.45">
      <c r="C146" s="68" t="str">
        <f>IF(B146="","",_xlfn.XLOOKUP(B146,Competitor!G:G,Competitor!C:C,"NEW COMPETITOR",0))</f>
        <v/>
      </c>
      <c r="D146" s="67" t="str">
        <f>IF(B146="","",_xlfn.XLOOKUP(B146,Competitor!G:G,Competitor!F:F,"NEW COMPETITOR",0))</f>
        <v/>
      </c>
      <c r="F146" t="str">
        <f>_xlfn.XLOOKUP(A146,INPUT!$F$3:$F$202,INPUT!$G$3:$G$202,"Error")</f>
        <v/>
      </c>
    </row>
    <row r="147" spans="3:6" x14ac:dyDescent="0.45">
      <c r="C147" s="68" t="str">
        <f>IF(B147="","",_xlfn.XLOOKUP(B147,Competitor!G:G,Competitor!C:C,"NEW COMPETITOR",0))</f>
        <v/>
      </c>
      <c r="D147" s="67" t="str">
        <f>IF(B147="","",_xlfn.XLOOKUP(B147,Competitor!G:G,Competitor!F:F,"NEW COMPETITOR",0))</f>
        <v/>
      </c>
      <c r="F147" t="str">
        <f>_xlfn.XLOOKUP(A147,INPUT!$F$3:$F$202,INPUT!$G$3:$G$202,"Error")</f>
        <v/>
      </c>
    </row>
    <row r="148" spans="3:6" x14ac:dyDescent="0.45">
      <c r="C148" s="68" t="str">
        <f>IF(B148="","",_xlfn.XLOOKUP(B148,Competitor!G:G,Competitor!C:C,"NEW COMPETITOR",0))</f>
        <v/>
      </c>
      <c r="D148" s="67" t="str">
        <f>IF(B148="","",_xlfn.XLOOKUP(B148,Competitor!G:G,Competitor!F:F,"NEW COMPETITOR",0))</f>
        <v/>
      </c>
      <c r="F148" t="str">
        <f>_xlfn.XLOOKUP(A148,INPUT!$F$3:$F$202,INPUT!$G$3:$G$202,"Error")</f>
        <v/>
      </c>
    </row>
    <row r="149" spans="3:6" x14ac:dyDescent="0.45">
      <c r="C149" s="68" t="str">
        <f>IF(B149="","",_xlfn.XLOOKUP(B149,Competitor!G:G,Competitor!C:C,"NEW COMPETITOR",0))</f>
        <v/>
      </c>
      <c r="D149" s="67" t="str">
        <f>IF(B149="","",_xlfn.XLOOKUP(B149,Competitor!G:G,Competitor!F:F,"NEW COMPETITOR",0))</f>
        <v/>
      </c>
      <c r="F149" t="str">
        <f>_xlfn.XLOOKUP(A149,INPUT!$F$3:$F$202,INPUT!$G$3:$G$202,"Error")</f>
        <v/>
      </c>
    </row>
    <row r="150" spans="3:6" x14ac:dyDescent="0.45">
      <c r="C150" s="68" t="str">
        <f>IF(B150="","",_xlfn.XLOOKUP(B150,Competitor!G:G,Competitor!C:C,"NEW COMPETITOR",0))</f>
        <v/>
      </c>
      <c r="D150" s="67" t="str">
        <f>IF(B150="","",_xlfn.XLOOKUP(B150,Competitor!G:G,Competitor!F:F,"NEW COMPETITOR",0))</f>
        <v/>
      </c>
      <c r="F150" t="str">
        <f>_xlfn.XLOOKUP(A150,INPUT!$F$3:$F$202,INPUT!$G$3:$G$202,"Error")</f>
        <v/>
      </c>
    </row>
    <row r="151" spans="3:6" x14ac:dyDescent="0.45">
      <c r="C151" s="68" t="str">
        <f>IF(B151="","",_xlfn.XLOOKUP(B151,Competitor!G:G,Competitor!C:C,"NEW COMPETITOR",0))</f>
        <v/>
      </c>
      <c r="D151" s="67" t="str">
        <f>IF(B151="","",_xlfn.XLOOKUP(B151,Competitor!G:G,Competitor!F:F,"NEW COMPETITOR",0))</f>
        <v/>
      </c>
      <c r="F151" t="str">
        <f>_xlfn.XLOOKUP(A151,INPUT!$F$3:$F$202,INPUT!$G$3:$G$202,"Error")</f>
        <v/>
      </c>
    </row>
    <row r="152" spans="3:6" x14ac:dyDescent="0.45">
      <c r="C152" s="68" t="str">
        <f>IF(B152="","",_xlfn.XLOOKUP(B152,Competitor!G:G,Competitor!C:C,"NEW COMPETITOR",0))</f>
        <v/>
      </c>
      <c r="D152" s="67" t="str">
        <f>IF(B152="","",_xlfn.XLOOKUP(B152,Competitor!G:G,Competitor!F:F,"NEW COMPETITOR",0))</f>
        <v/>
      </c>
      <c r="F152" t="str">
        <f>_xlfn.XLOOKUP(A152,INPUT!$F$3:$F$202,INPUT!$G$3:$G$202,"Error")</f>
        <v/>
      </c>
    </row>
    <row r="153" spans="3:6" x14ac:dyDescent="0.45">
      <c r="C153" s="68" t="str">
        <f>IF(B153="","",_xlfn.XLOOKUP(B153,Competitor!G:G,Competitor!C:C,"NEW COMPETITOR",0))</f>
        <v/>
      </c>
      <c r="D153" s="67" t="str">
        <f>IF(B153="","",_xlfn.XLOOKUP(B153,Competitor!G:G,Competitor!F:F,"NEW COMPETITOR",0))</f>
        <v/>
      </c>
      <c r="F153" t="str">
        <f>_xlfn.XLOOKUP(A153,INPUT!$F$3:$F$202,INPUT!$G$3:$G$202,"Error")</f>
        <v/>
      </c>
    </row>
    <row r="154" spans="3:6" x14ac:dyDescent="0.45">
      <c r="C154" s="68" t="str">
        <f>IF(B154="","",_xlfn.XLOOKUP(B154,Competitor!G:G,Competitor!C:C,"NEW COMPETITOR",0))</f>
        <v/>
      </c>
      <c r="D154" s="67" t="str">
        <f>IF(B154="","",_xlfn.XLOOKUP(B154,Competitor!G:G,Competitor!F:F,"NEW COMPETITOR",0))</f>
        <v/>
      </c>
      <c r="F154" t="str">
        <f>_xlfn.XLOOKUP(A154,INPUT!$F$3:$F$202,INPUT!$G$3:$G$202,"Error")</f>
        <v/>
      </c>
    </row>
    <row r="155" spans="3:6" x14ac:dyDescent="0.45">
      <c r="C155" s="68" t="str">
        <f>IF(B155="","",_xlfn.XLOOKUP(B155,Competitor!G:G,Competitor!C:C,"NEW COMPETITOR",0))</f>
        <v/>
      </c>
      <c r="D155" s="67" t="str">
        <f>IF(B155="","",_xlfn.XLOOKUP(B155,Competitor!G:G,Competitor!F:F,"NEW COMPETITOR",0))</f>
        <v/>
      </c>
      <c r="F155" t="str">
        <f>_xlfn.XLOOKUP(A155,INPUT!$F$3:$F$202,INPUT!$G$3:$G$202,"Error")</f>
        <v/>
      </c>
    </row>
    <row r="156" spans="3:6" x14ac:dyDescent="0.45">
      <c r="C156" s="68" t="str">
        <f>IF(B156="","",_xlfn.XLOOKUP(B156,Competitor!G:G,Competitor!C:C,"NEW COMPETITOR",0))</f>
        <v/>
      </c>
      <c r="D156" s="67" t="str">
        <f>IF(B156="","",_xlfn.XLOOKUP(B156,Competitor!G:G,Competitor!F:F,"NEW COMPETITOR",0))</f>
        <v/>
      </c>
      <c r="F156" t="str">
        <f>_xlfn.XLOOKUP(A156,INPUT!$F$3:$F$202,INPUT!$G$3:$G$202,"Error")</f>
        <v/>
      </c>
    </row>
    <row r="157" spans="3:6" x14ac:dyDescent="0.45">
      <c r="C157" s="68" t="str">
        <f>IF(B157="","",_xlfn.XLOOKUP(B157,Competitor!G:G,Competitor!C:C,"NEW COMPETITOR",0))</f>
        <v/>
      </c>
      <c r="D157" s="67" t="str">
        <f>IF(B157="","",_xlfn.XLOOKUP(B157,Competitor!G:G,Competitor!F:F,"NEW COMPETITOR",0))</f>
        <v/>
      </c>
      <c r="F157" t="str">
        <f>_xlfn.XLOOKUP(A157,INPUT!$F$3:$F$202,INPUT!$G$3:$G$202,"Error")</f>
        <v/>
      </c>
    </row>
    <row r="158" spans="3:6" x14ac:dyDescent="0.45">
      <c r="C158" s="68" t="str">
        <f>IF(B158="","",_xlfn.XLOOKUP(B158,Competitor!G:G,Competitor!C:C,"NEW COMPETITOR",0))</f>
        <v/>
      </c>
      <c r="D158" s="67" t="str">
        <f>IF(B158="","",_xlfn.XLOOKUP(B158,Competitor!G:G,Competitor!F:F,"NEW COMPETITOR",0))</f>
        <v/>
      </c>
      <c r="F158" t="str">
        <f>_xlfn.XLOOKUP(A158,INPUT!$F$3:$F$202,INPUT!$G$3:$G$202,"Error")</f>
        <v/>
      </c>
    </row>
    <row r="159" spans="3:6" x14ac:dyDescent="0.45">
      <c r="C159" s="68" t="str">
        <f>IF(B159="","",_xlfn.XLOOKUP(B159,Competitor!G:G,Competitor!C:C,"NEW COMPETITOR",0))</f>
        <v/>
      </c>
      <c r="D159" s="67" t="str">
        <f>IF(B159="","",_xlfn.XLOOKUP(B159,Competitor!G:G,Competitor!F:F,"NEW COMPETITOR",0))</f>
        <v/>
      </c>
      <c r="F159" t="str">
        <f>_xlfn.XLOOKUP(A159,INPUT!$F$3:$F$202,INPUT!$G$3:$G$202,"Error")</f>
        <v/>
      </c>
    </row>
    <row r="160" spans="3:6" x14ac:dyDescent="0.45">
      <c r="C160" s="68" t="str">
        <f>IF(B160="","",_xlfn.XLOOKUP(B160,Competitor!G:G,Competitor!C:C,"NEW COMPETITOR",0))</f>
        <v/>
      </c>
      <c r="D160" s="67" t="str">
        <f>IF(B160="","",_xlfn.XLOOKUP(B160,Competitor!G:G,Competitor!F:F,"NEW COMPETITOR",0))</f>
        <v/>
      </c>
      <c r="F160" t="str">
        <f>_xlfn.XLOOKUP(A160,INPUT!$F$3:$F$202,INPUT!$G$3:$G$202,"Error")</f>
        <v/>
      </c>
    </row>
    <row r="161" spans="2:6" x14ac:dyDescent="0.45">
      <c r="B161"/>
      <c r="C161" s="68" t="str">
        <f>IF(B161="","",_xlfn.XLOOKUP(B161,Competitor!G:G,Competitor!C:C,"NEW COMPETITOR",0))</f>
        <v/>
      </c>
      <c r="D161" s="67" t="str">
        <f>IF(B161="","",_xlfn.XLOOKUP(B161,Competitor!G:G,Competitor!F:F,"NEW COMPETITOR",0))</f>
        <v/>
      </c>
      <c r="F161" t="str">
        <f>_xlfn.XLOOKUP(A161,INPUT!$F$3:$F$202,INPUT!$G$3:$G$202,"Error")</f>
        <v/>
      </c>
    </row>
    <row r="162" spans="2:6" x14ac:dyDescent="0.45">
      <c r="C162" s="68" t="str">
        <f>IF(B162="","",_xlfn.XLOOKUP(B162,Competitor!G:G,Competitor!C:C,"NEW COMPETITOR",0))</f>
        <v/>
      </c>
      <c r="D162" s="67" t="str">
        <f>IF(B162="","",_xlfn.XLOOKUP(B162,Competitor!G:G,Competitor!F:F,"NEW COMPETITOR",0))</f>
        <v/>
      </c>
      <c r="F162" t="str">
        <f>_xlfn.XLOOKUP(A162,INPUT!$F$3:$F$202,INPUT!$G$3:$G$202,"Error")</f>
        <v/>
      </c>
    </row>
    <row r="163" spans="2:6" x14ac:dyDescent="0.45">
      <c r="B163"/>
      <c r="C163" s="68" t="str">
        <f>IF(B163="","",_xlfn.XLOOKUP(B163,Competitor!G:G,Competitor!C:C,"NEW COMPETITOR",0))</f>
        <v/>
      </c>
      <c r="D163" s="67" t="str">
        <f>IF(B163="","",_xlfn.XLOOKUP(B163,Competitor!G:G,Competitor!F:F,"NEW COMPETITOR",0))</f>
        <v/>
      </c>
      <c r="F163" t="str">
        <f>_xlfn.XLOOKUP(A163,INPUT!$F$3:$F$202,INPUT!$G$3:$G$202,"Error")</f>
        <v/>
      </c>
    </row>
    <row r="164" spans="2:6" x14ac:dyDescent="0.45">
      <c r="B164"/>
      <c r="C164" s="68" t="str">
        <f>IF(B164="","",_xlfn.XLOOKUP(B164,Competitor!G:G,Competitor!C:C,"NEW COMPETITOR",0))</f>
        <v/>
      </c>
      <c r="D164" s="67" t="str">
        <f>IF(B164="","",_xlfn.XLOOKUP(B164,Competitor!G:G,Competitor!F:F,"NEW COMPETITOR",0))</f>
        <v/>
      </c>
      <c r="F164" t="str">
        <f>_xlfn.XLOOKUP(A164,INPUT!$F$3:$F$202,INPUT!$G$3:$G$202,"Error")</f>
        <v/>
      </c>
    </row>
    <row r="165" spans="2:6" x14ac:dyDescent="0.45">
      <c r="B165"/>
      <c r="C165" s="68" t="str">
        <f>IF(B165="","",_xlfn.XLOOKUP(B165,Competitor!G:G,Competitor!C:C,"NEW COMPETITOR",0))</f>
        <v/>
      </c>
      <c r="D165" s="67" t="str">
        <f>IF(B165="","",_xlfn.XLOOKUP(B165,Competitor!G:G,Competitor!F:F,"NEW COMPETITOR",0))</f>
        <v/>
      </c>
      <c r="F165" t="str">
        <f>_xlfn.XLOOKUP(A165,INPUT!$F$3:$F$202,INPUT!$G$3:$G$202,"Error")</f>
        <v/>
      </c>
    </row>
    <row r="166" spans="2:6" x14ac:dyDescent="0.45">
      <c r="B166"/>
      <c r="C166" s="68" t="str">
        <f>IF(B166="","",_xlfn.XLOOKUP(B166,Competitor!G:G,Competitor!C:C,"NEW COMPETITOR",0))</f>
        <v/>
      </c>
      <c r="D166" s="67" t="str">
        <f>IF(B166="","",_xlfn.XLOOKUP(B166,Competitor!G:G,Competitor!F:F,"NEW COMPETITOR",0))</f>
        <v/>
      </c>
      <c r="F166" t="str">
        <f>_xlfn.XLOOKUP(A166,INPUT!$F$3:$F$202,INPUT!$G$3:$G$202,"Error")</f>
        <v/>
      </c>
    </row>
    <row r="167" spans="2:6" x14ac:dyDescent="0.45">
      <c r="B167"/>
      <c r="C167" s="68" t="str">
        <f>IF(B167="","",_xlfn.XLOOKUP(B167,Competitor!G:G,Competitor!C:C,"NEW COMPETITOR",0))</f>
        <v/>
      </c>
      <c r="D167" s="67" t="str">
        <f>IF(B167="","",_xlfn.XLOOKUP(B167,Competitor!G:G,Competitor!F:F,"NEW COMPETITOR",0))</f>
        <v/>
      </c>
      <c r="F167" t="str">
        <f>_xlfn.XLOOKUP(A167,INPUT!$F$3:$F$202,INPUT!$G$3:$G$202,"Error")</f>
        <v/>
      </c>
    </row>
    <row r="168" spans="2:6" x14ac:dyDescent="0.45">
      <c r="B168"/>
      <c r="C168" s="68" t="str">
        <f>IF(B168="","",_xlfn.XLOOKUP(B168,Competitor!G:G,Competitor!C:C,"NEW COMPETITOR",0))</f>
        <v/>
      </c>
      <c r="D168" s="67" t="str">
        <f>IF(B168="","",_xlfn.XLOOKUP(B168,Competitor!G:G,Competitor!F:F,"NEW COMPETITOR",0))</f>
        <v/>
      </c>
      <c r="F168" t="str">
        <f>_xlfn.XLOOKUP(A168,INPUT!$F$3:$F$202,INPUT!$G$3:$G$202,"Error")</f>
        <v/>
      </c>
    </row>
    <row r="169" spans="2:6" x14ac:dyDescent="0.45">
      <c r="B169"/>
      <c r="C169" s="68" t="str">
        <f>IF(B169="","",_xlfn.XLOOKUP(B169,Competitor!G:G,Competitor!C:C,"NEW COMPETITOR",0))</f>
        <v/>
      </c>
      <c r="D169" s="67" t="str">
        <f>IF(B169="","",_xlfn.XLOOKUP(B169,Competitor!G:G,Competitor!F:F,"NEW COMPETITOR",0))</f>
        <v/>
      </c>
      <c r="F169" t="str">
        <f>_xlfn.XLOOKUP(A169,INPUT!$F$3:$F$202,INPUT!$G$3:$G$202,"Error")</f>
        <v/>
      </c>
    </row>
    <row r="170" spans="2:6" x14ac:dyDescent="0.45">
      <c r="C170" s="68" t="str">
        <f>IF(B170="","",_xlfn.XLOOKUP(B170,Competitor!G:G,Competitor!C:C,"NEW COMPETITOR",0))</f>
        <v/>
      </c>
      <c r="D170" s="67" t="str">
        <f>IF(B170="","",_xlfn.XLOOKUP(B170,Competitor!G:G,Competitor!F:F,"NEW COMPETITOR",0))</f>
        <v/>
      </c>
      <c r="F170" t="str">
        <f>_xlfn.XLOOKUP(A170,INPUT!$F$3:$F$202,INPUT!$G$3:$G$202,"Error")</f>
        <v/>
      </c>
    </row>
    <row r="171" spans="2:6" x14ac:dyDescent="0.45">
      <c r="B171"/>
      <c r="C171" s="68" t="str">
        <f>IF(B171="","",_xlfn.XLOOKUP(B171,Competitor!G:G,Competitor!C:C,"NEW COMPETITOR",0))</f>
        <v/>
      </c>
      <c r="D171" s="67" t="str">
        <f>IF(B171="","",_xlfn.XLOOKUP(B171,Competitor!G:G,Competitor!F:F,"NEW COMPETITOR",0))</f>
        <v/>
      </c>
      <c r="F171" t="str">
        <f>_xlfn.XLOOKUP(A171,INPUT!$F$3:$F$202,INPUT!$G$3:$G$202,"Error")</f>
        <v/>
      </c>
    </row>
    <row r="172" spans="2:6" x14ac:dyDescent="0.45">
      <c r="B172"/>
      <c r="C172" s="68" t="str">
        <f>IF(B172="","",_xlfn.XLOOKUP(B172,Competitor!G:G,Competitor!C:C,"NEW COMPETITOR",0))</f>
        <v/>
      </c>
      <c r="D172" s="67" t="str">
        <f>IF(B172="","",_xlfn.XLOOKUP(B172,Competitor!G:G,Competitor!F:F,"NEW COMPETITOR",0))</f>
        <v/>
      </c>
      <c r="F172" t="str">
        <f>_xlfn.XLOOKUP(A172,INPUT!$F$3:$F$202,INPUT!$G$3:$G$202,"Error")</f>
        <v/>
      </c>
    </row>
    <row r="173" spans="2:6" x14ac:dyDescent="0.45">
      <c r="B173"/>
      <c r="C173" s="68" t="str">
        <f>IF(B173="","",_xlfn.XLOOKUP(B173,Competitor!G:G,Competitor!C:C,"NEW COMPETITOR",0))</f>
        <v/>
      </c>
      <c r="D173" s="67" t="str">
        <f>IF(B173="","",_xlfn.XLOOKUP(B173,Competitor!G:G,Competitor!F:F,"NEW COMPETITOR",0))</f>
        <v/>
      </c>
      <c r="F173" t="str">
        <f>_xlfn.XLOOKUP(A173,INPUT!$F$3:$F$202,INPUT!$G$3:$G$202,"Error")</f>
        <v/>
      </c>
    </row>
    <row r="174" spans="2:6" x14ac:dyDescent="0.45">
      <c r="B174"/>
      <c r="C174" s="68" t="str">
        <f>IF(B174="","",_xlfn.XLOOKUP(B174,Competitor!G:G,Competitor!C:C,"NEW COMPETITOR",0))</f>
        <v/>
      </c>
      <c r="D174" s="67" t="str">
        <f>IF(B174="","",_xlfn.XLOOKUP(B174,Competitor!G:G,Competitor!F:F,"NEW COMPETITOR",0))</f>
        <v/>
      </c>
      <c r="F174" t="str">
        <f>_xlfn.XLOOKUP(A174,INPUT!$F$3:$F$202,INPUT!$G$3:$G$202,"Error")</f>
        <v/>
      </c>
    </row>
    <row r="175" spans="2:6" x14ac:dyDescent="0.45">
      <c r="B175" s="101"/>
    </row>
    <row r="176" spans="2:6" x14ac:dyDescent="0.45">
      <c r="C176" s="68"/>
    </row>
    <row r="177" spans="1:4" x14ac:dyDescent="0.45">
      <c r="C177" s="68"/>
    </row>
    <row r="178" spans="1:4" ht="14.65" thickBot="1" x14ac:dyDescent="0.5">
      <c r="C178" s="68"/>
    </row>
    <row r="179" spans="1:4" s="103" customFormat="1" x14ac:dyDescent="0.45">
      <c r="A179" s="38"/>
      <c r="B179" s="106"/>
      <c r="C179" s="104"/>
      <c r="D179" s="102"/>
    </row>
  </sheetData>
  <autoFilter ref="A1:D174" xr:uid="{00000000-0001-0000-0000-000000000000}">
    <sortState xmlns:xlrd2="http://schemas.microsoft.com/office/spreadsheetml/2017/richdata2" ref="A2:D174">
      <sortCondition ref="A1:A174"/>
    </sortState>
  </autoFilter>
  <sortState xmlns:xlrd2="http://schemas.microsoft.com/office/spreadsheetml/2017/richdata2" ref="A2:F36">
    <sortCondition ref="A2:A36"/>
  </sortState>
  <conditionalFormatting sqref="A1:A1048576">
    <cfRule type="duplicateValues" dxfId="7" priority="1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C03839-D860-4AB4-8634-CB989986E3EF}">
  <sheetPr>
    <tabColor theme="9" tint="0.59999389629810485"/>
  </sheetPr>
  <dimension ref="A1:M203"/>
  <sheetViews>
    <sheetView zoomScaleNormal="100" workbookViewId="0">
      <selection activeCell="C28" sqref="C28"/>
    </sheetView>
  </sheetViews>
  <sheetFormatPr defaultRowHeight="14.25" x14ac:dyDescent="0.45"/>
  <cols>
    <col min="1" max="1" width="9" style="3"/>
    <col min="2" max="3" width="17" style="3" customWidth="1"/>
    <col min="6" max="7" width="0" hidden="1" customWidth="1"/>
    <col min="8" max="8" width="9" style="3"/>
    <col min="9" max="9" width="22.59765625" style="20" customWidth="1"/>
    <col min="10" max="10" width="26.265625" bestFit="1" customWidth="1"/>
  </cols>
  <sheetData>
    <row r="1" spans="1:13" ht="14.65" thickBot="1" x14ac:dyDescent="0.5">
      <c r="A1" s="77" t="s">
        <v>1531</v>
      </c>
      <c r="B1" s="78" t="s">
        <v>1532</v>
      </c>
      <c r="C1" s="79" t="s">
        <v>1533</v>
      </c>
      <c r="D1" s="24"/>
      <c r="E1" s="31"/>
      <c r="F1" s="27" t="s">
        <v>1534</v>
      </c>
      <c r="G1" s="28" t="s">
        <v>1512</v>
      </c>
      <c r="H1" s="131" t="s">
        <v>1535</v>
      </c>
      <c r="I1" s="29"/>
      <c r="J1" s="28"/>
      <c r="K1" s="28"/>
      <c r="L1" s="28"/>
      <c r="M1" s="30"/>
    </row>
    <row r="2" spans="1:13" x14ac:dyDescent="0.45">
      <c r="A2" s="76">
        <v>0</v>
      </c>
      <c r="B2" s="110" t="s">
        <v>1536</v>
      </c>
      <c r="C2" s="111"/>
      <c r="D2" s="24"/>
      <c r="E2" s="31"/>
      <c r="F2" s="24"/>
      <c r="H2" s="52"/>
      <c r="M2" s="31"/>
    </row>
    <row r="3" spans="1:13" x14ac:dyDescent="0.45">
      <c r="A3" s="22">
        <v>1</v>
      </c>
      <c r="B3" s="26">
        <v>58</v>
      </c>
      <c r="C3" s="75">
        <v>3.591435185185185E-2</v>
      </c>
      <c r="E3" s="31"/>
      <c r="F3" s="24" cm="1">
        <f t="array" ref="F3:F72">_xlfn._xlws.FILTER(STARTLIST!A2:A174,ISNUMBER(STARTLIST!A2:A174))</f>
        <v>1</v>
      </c>
      <c r="G3" t="str">
        <f>IF(F3="","",IF(COUNTIF($B$3:$B$202,F3)&gt;=1,"yes","no"))</f>
        <v>yes</v>
      </c>
      <c r="H3" s="51" t="e" cm="1" vm="1">
        <f t="array" ref="H3">_xlfn._xlws.SORT(_xlfn._xlws.FILTER(STARTLIST!A2:D174,STARTLIST!F2:F174="no"),1,1,)</f>
        <v>#VALUE!</v>
      </c>
      <c r="M3" s="31"/>
    </row>
    <row r="4" spans="1:13" x14ac:dyDescent="0.45">
      <c r="A4" s="23">
        <v>2</v>
      </c>
      <c r="B4" s="3">
        <v>15</v>
      </c>
      <c r="C4" s="75">
        <v>3.6030092592592593E-2</v>
      </c>
      <c r="D4" s="24"/>
      <c r="E4" s="31"/>
      <c r="F4" s="24">
        <v>2</v>
      </c>
      <c r="G4" t="str">
        <f t="shared" ref="G4:G67" si="0">IF(F4="","",IF(COUNTIF($B$3:$B$202,F4)&gt;=1,"yes","no"))</f>
        <v>yes</v>
      </c>
      <c r="H4" s="51"/>
      <c r="M4" s="31"/>
    </row>
    <row r="5" spans="1:13" x14ac:dyDescent="0.45">
      <c r="A5" s="23">
        <v>3</v>
      </c>
      <c r="B5" s="3">
        <v>21</v>
      </c>
      <c r="C5" s="75">
        <v>3.681712962962963E-2</v>
      </c>
      <c r="D5" s="24"/>
      <c r="E5" s="31"/>
      <c r="F5" s="24">
        <v>3</v>
      </c>
      <c r="G5" t="str">
        <f t="shared" si="0"/>
        <v>yes</v>
      </c>
      <c r="H5" s="51"/>
      <c r="M5" s="31"/>
    </row>
    <row r="6" spans="1:13" x14ac:dyDescent="0.45">
      <c r="A6" s="23">
        <v>4</v>
      </c>
      <c r="B6" s="3">
        <v>1</v>
      </c>
      <c r="C6" s="75">
        <v>3.6967592592592594E-2</v>
      </c>
      <c r="D6" s="24"/>
      <c r="E6" s="31"/>
      <c r="F6" s="24">
        <v>4</v>
      </c>
      <c r="G6" t="str">
        <f t="shared" si="0"/>
        <v>yes</v>
      </c>
      <c r="H6" s="51"/>
      <c r="M6" s="31"/>
    </row>
    <row r="7" spans="1:13" x14ac:dyDescent="0.45">
      <c r="A7" s="23">
        <v>5</v>
      </c>
      <c r="B7" s="3">
        <v>12</v>
      </c>
      <c r="C7" s="75">
        <v>3.7037037037037035E-2</v>
      </c>
      <c r="D7" s="24"/>
      <c r="E7" s="31"/>
      <c r="F7" s="24">
        <v>5</v>
      </c>
      <c r="G7" t="str">
        <f t="shared" si="0"/>
        <v>yes</v>
      </c>
      <c r="H7" s="51"/>
      <c r="M7" s="31"/>
    </row>
    <row r="8" spans="1:13" x14ac:dyDescent="0.45">
      <c r="A8" s="23">
        <v>6</v>
      </c>
      <c r="B8" s="3">
        <v>57</v>
      </c>
      <c r="C8" s="75">
        <v>3.9293981481481478E-2</v>
      </c>
      <c r="D8" s="24"/>
      <c r="E8" s="31"/>
      <c r="F8" s="24">
        <v>6</v>
      </c>
      <c r="G8" t="str">
        <f t="shared" si="0"/>
        <v>yes</v>
      </c>
      <c r="H8" s="51"/>
      <c r="M8" s="31"/>
    </row>
    <row r="9" spans="1:13" x14ac:dyDescent="0.45">
      <c r="A9" s="23">
        <v>7</v>
      </c>
      <c r="B9" s="3">
        <v>51</v>
      </c>
      <c r="C9" s="75">
        <v>3.9537037037037037E-2</v>
      </c>
      <c r="D9" s="24"/>
      <c r="E9" s="31"/>
      <c r="F9" s="24">
        <v>7</v>
      </c>
      <c r="G9" t="str">
        <f t="shared" si="0"/>
        <v>yes</v>
      </c>
      <c r="H9" s="51"/>
      <c r="M9" s="31"/>
    </row>
    <row r="10" spans="1:13" x14ac:dyDescent="0.45">
      <c r="A10" s="23">
        <v>8</v>
      </c>
      <c r="B10" s="3">
        <v>53</v>
      </c>
      <c r="C10" s="75">
        <v>4.0925925925925928E-2</v>
      </c>
      <c r="D10" s="24"/>
      <c r="E10" s="31"/>
      <c r="F10" s="24">
        <v>8</v>
      </c>
      <c r="G10" t="str">
        <f t="shared" si="0"/>
        <v>yes</v>
      </c>
      <c r="H10" s="51"/>
      <c r="M10" s="31"/>
    </row>
    <row r="11" spans="1:13" x14ac:dyDescent="0.45">
      <c r="A11" s="23">
        <v>9</v>
      </c>
      <c r="B11" s="3">
        <v>59</v>
      </c>
      <c r="C11" s="75">
        <v>4.1412037037037039E-2</v>
      </c>
      <c r="D11" s="24"/>
      <c r="E11" s="31"/>
      <c r="F11" s="24">
        <v>9</v>
      </c>
      <c r="G11" t="str">
        <f t="shared" si="0"/>
        <v>yes</v>
      </c>
      <c r="H11" s="51"/>
      <c r="M11" s="31"/>
    </row>
    <row r="12" spans="1:13" x14ac:dyDescent="0.45">
      <c r="A12" s="23">
        <v>10</v>
      </c>
      <c r="B12" s="3">
        <v>28</v>
      </c>
      <c r="C12" s="75">
        <v>4.2013888888888892E-2</v>
      </c>
      <c r="D12" s="24"/>
      <c r="E12" s="31"/>
      <c r="F12" s="24">
        <v>10</v>
      </c>
      <c r="G12" t="str">
        <f t="shared" si="0"/>
        <v>yes</v>
      </c>
      <c r="H12" s="51"/>
      <c r="M12" s="31"/>
    </row>
    <row r="13" spans="1:13" x14ac:dyDescent="0.45">
      <c r="A13" s="23">
        <v>11</v>
      </c>
      <c r="B13" s="3">
        <v>42</v>
      </c>
      <c r="C13" s="75">
        <v>4.2094907407407407E-2</v>
      </c>
      <c r="D13" s="24"/>
      <c r="E13" s="31"/>
      <c r="F13" s="24">
        <v>11</v>
      </c>
      <c r="G13" t="str">
        <f t="shared" si="0"/>
        <v>yes</v>
      </c>
      <c r="H13" s="51"/>
      <c r="M13" s="31"/>
    </row>
    <row r="14" spans="1:13" x14ac:dyDescent="0.45">
      <c r="A14" s="23">
        <v>12</v>
      </c>
      <c r="B14" s="3">
        <v>64</v>
      </c>
      <c r="C14" s="75">
        <v>4.2280092592592591E-2</v>
      </c>
      <c r="D14" s="24"/>
      <c r="E14" s="31"/>
      <c r="F14" s="24">
        <v>12</v>
      </c>
      <c r="G14" t="str">
        <f t="shared" si="0"/>
        <v>yes</v>
      </c>
      <c r="H14" s="51"/>
      <c r="M14" s="31"/>
    </row>
    <row r="15" spans="1:13" x14ac:dyDescent="0.45">
      <c r="A15" s="23">
        <v>13</v>
      </c>
      <c r="B15" s="3">
        <v>36</v>
      </c>
      <c r="C15" s="75">
        <v>4.2511574074074077E-2</v>
      </c>
      <c r="D15" s="24"/>
      <c r="E15" s="31"/>
      <c r="F15" s="24">
        <v>13</v>
      </c>
      <c r="G15" t="str">
        <f t="shared" si="0"/>
        <v>yes</v>
      </c>
      <c r="H15" s="51"/>
      <c r="M15" s="31"/>
    </row>
    <row r="16" spans="1:13" x14ac:dyDescent="0.45">
      <c r="A16" s="23">
        <v>14</v>
      </c>
      <c r="B16" s="3">
        <v>67</v>
      </c>
      <c r="C16" s="75">
        <v>4.2592592592592592E-2</v>
      </c>
      <c r="D16" s="24"/>
      <c r="E16" s="31"/>
      <c r="F16" s="24">
        <v>14</v>
      </c>
      <c r="G16" t="str">
        <f t="shared" si="0"/>
        <v>yes</v>
      </c>
      <c r="H16" s="51"/>
      <c r="M16" s="31"/>
    </row>
    <row r="17" spans="1:13" x14ac:dyDescent="0.45">
      <c r="A17" s="23">
        <v>15</v>
      </c>
      <c r="B17" s="3">
        <v>16</v>
      </c>
      <c r="C17" s="75">
        <v>4.266203703703704E-2</v>
      </c>
      <c r="D17" s="24"/>
      <c r="E17" s="31"/>
      <c r="F17" s="24">
        <v>16</v>
      </c>
      <c r="G17" t="str">
        <f t="shared" si="0"/>
        <v>yes</v>
      </c>
      <c r="H17" s="51"/>
      <c r="M17" s="31"/>
    </row>
    <row r="18" spans="1:13" x14ac:dyDescent="0.45">
      <c r="A18" s="23">
        <v>16</v>
      </c>
      <c r="B18" s="3">
        <v>35</v>
      </c>
      <c r="C18" s="75">
        <v>4.4363425925925924E-2</v>
      </c>
      <c r="D18" s="24"/>
      <c r="E18" s="31"/>
      <c r="F18" s="24">
        <v>15</v>
      </c>
      <c r="G18" t="str">
        <f t="shared" si="0"/>
        <v>yes</v>
      </c>
      <c r="H18" s="51"/>
      <c r="M18" s="31"/>
    </row>
    <row r="19" spans="1:13" x14ac:dyDescent="0.45">
      <c r="A19" s="23">
        <v>17</v>
      </c>
      <c r="B19" s="3">
        <v>68</v>
      </c>
      <c r="C19" s="75">
        <v>4.4826388888888888E-2</v>
      </c>
      <c r="D19" s="24"/>
      <c r="E19" s="31"/>
      <c r="F19" s="24">
        <v>19</v>
      </c>
      <c r="G19" t="str">
        <f t="shared" si="0"/>
        <v>yes</v>
      </c>
      <c r="H19" s="51"/>
      <c r="M19" s="31"/>
    </row>
    <row r="20" spans="1:13" x14ac:dyDescent="0.45">
      <c r="A20" s="23">
        <v>18</v>
      </c>
      <c r="B20" s="3">
        <v>34</v>
      </c>
      <c r="C20" s="75">
        <v>4.4861111111111109E-2</v>
      </c>
      <c r="D20" s="24"/>
      <c r="E20" s="31"/>
      <c r="F20" s="24">
        <v>17</v>
      </c>
      <c r="G20" t="str">
        <f t="shared" si="0"/>
        <v>yes</v>
      </c>
      <c r="H20" s="51"/>
      <c r="M20" s="31"/>
    </row>
    <row r="21" spans="1:13" x14ac:dyDescent="0.45">
      <c r="A21" s="23">
        <v>19</v>
      </c>
      <c r="B21" s="3">
        <v>50</v>
      </c>
      <c r="C21" s="75">
        <v>4.4861111111111109E-2</v>
      </c>
      <c r="D21" s="24"/>
      <c r="E21" s="31"/>
      <c r="F21" s="24">
        <v>18</v>
      </c>
      <c r="G21" t="str">
        <f t="shared" si="0"/>
        <v>yes</v>
      </c>
      <c r="H21" s="51"/>
      <c r="M21" s="31"/>
    </row>
    <row r="22" spans="1:13" x14ac:dyDescent="0.45">
      <c r="A22" s="23">
        <v>20</v>
      </c>
      <c r="B22" s="3">
        <v>22</v>
      </c>
      <c r="C22" s="75">
        <v>4.5023148148148145E-2</v>
      </c>
      <c r="D22" s="24"/>
      <c r="E22" s="31"/>
      <c r="F22" s="24">
        <v>20</v>
      </c>
      <c r="G22" t="str">
        <f t="shared" si="0"/>
        <v>yes</v>
      </c>
      <c r="H22" s="51"/>
      <c r="M22" s="31"/>
    </row>
    <row r="23" spans="1:13" x14ac:dyDescent="0.45">
      <c r="A23" s="23">
        <v>21</v>
      </c>
      <c r="B23" s="3">
        <v>17</v>
      </c>
      <c r="C23" s="75">
        <v>4.5173611111111109E-2</v>
      </c>
      <c r="D23" s="24"/>
      <c r="E23" s="31"/>
      <c r="F23" s="24">
        <v>21</v>
      </c>
      <c r="G23" t="str">
        <f t="shared" si="0"/>
        <v>yes</v>
      </c>
      <c r="H23" s="51"/>
      <c r="M23" s="31"/>
    </row>
    <row r="24" spans="1:13" x14ac:dyDescent="0.45">
      <c r="A24" s="23">
        <v>22</v>
      </c>
      <c r="B24" s="3">
        <v>31</v>
      </c>
      <c r="C24" s="75">
        <v>4.5451388888888888E-2</v>
      </c>
      <c r="D24" s="24"/>
      <c r="E24" s="31"/>
      <c r="F24" s="24">
        <v>22</v>
      </c>
      <c r="G24" t="str">
        <f t="shared" si="0"/>
        <v>yes</v>
      </c>
      <c r="H24" s="51"/>
      <c r="M24" s="31"/>
    </row>
    <row r="25" spans="1:13" x14ac:dyDescent="0.45">
      <c r="A25" s="23">
        <v>23</v>
      </c>
      <c r="B25" s="3">
        <v>20</v>
      </c>
      <c r="C25" s="75">
        <v>4.5752314814814815E-2</v>
      </c>
      <c r="D25" s="24"/>
      <c r="E25" s="31"/>
      <c r="F25" s="24">
        <v>23</v>
      </c>
      <c r="G25" t="str">
        <f t="shared" si="0"/>
        <v>yes</v>
      </c>
      <c r="H25" s="51"/>
      <c r="M25" s="31"/>
    </row>
    <row r="26" spans="1:13" x14ac:dyDescent="0.45">
      <c r="A26" s="23">
        <v>24</v>
      </c>
      <c r="B26" s="3">
        <v>61</v>
      </c>
      <c r="C26" s="75">
        <v>4.583333333333333E-2</v>
      </c>
      <c r="D26" s="24"/>
      <c r="E26" s="31"/>
      <c r="F26" s="24">
        <v>24</v>
      </c>
      <c r="G26" t="str">
        <f t="shared" si="0"/>
        <v>yes</v>
      </c>
      <c r="H26" s="51"/>
      <c r="M26" s="31"/>
    </row>
    <row r="27" spans="1:13" x14ac:dyDescent="0.45">
      <c r="A27" s="23">
        <v>25</v>
      </c>
      <c r="B27" s="3">
        <v>32</v>
      </c>
      <c r="C27" s="75">
        <v>4.5891203703703705E-2</v>
      </c>
      <c r="D27" s="24"/>
      <c r="E27" s="31"/>
      <c r="F27" s="24">
        <v>25</v>
      </c>
      <c r="G27" t="str">
        <f t="shared" si="0"/>
        <v>yes</v>
      </c>
      <c r="H27" s="51"/>
      <c r="M27" s="31"/>
    </row>
    <row r="28" spans="1:13" x14ac:dyDescent="0.45">
      <c r="A28" s="23">
        <v>26</v>
      </c>
      <c r="B28" s="3">
        <v>33</v>
      </c>
      <c r="C28" s="75">
        <v>4.6307870370370367E-2</v>
      </c>
      <c r="D28" s="24"/>
      <c r="E28" s="31"/>
      <c r="F28" s="24">
        <v>26</v>
      </c>
      <c r="G28" t="str">
        <f t="shared" si="0"/>
        <v>yes</v>
      </c>
      <c r="H28" s="51"/>
      <c r="M28" s="31"/>
    </row>
    <row r="29" spans="1:13" x14ac:dyDescent="0.45">
      <c r="A29" s="23">
        <v>27</v>
      </c>
      <c r="B29" s="3">
        <v>44</v>
      </c>
      <c r="C29" s="75">
        <v>4.6516203703703705E-2</v>
      </c>
      <c r="D29" s="24"/>
      <c r="E29" s="31"/>
      <c r="F29" s="24">
        <v>27</v>
      </c>
      <c r="G29" t="str">
        <f t="shared" si="0"/>
        <v>yes</v>
      </c>
      <c r="H29" s="51"/>
      <c r="M29" s="31"/>
    </row>
    <row r="30" spans="1:13" x14ac:dyDescent="0.45">
      <c r="A30" s="23">
        <v>28</v>
      </c>
      <c r="B30" s="3">
        <v>48</v>
      </c>
      <c r="C30" s="75">
        <v>4.6851851851851853E-2</v>
      </c>
      <c r="D30" s="24"/>
      <c r="E30" s="31"/>
      <c r="F30" s="24">
        <v>28</v>
      </c>
      <c r="G30" t="str">
        <f t="shared" si="0"/>
        <v>yes</v>
      </c>
      <c r="H30" s="51"/>
      <c r="M30" s="31"/>
    </row>
    <row r="31" spans="1:13" x14ac:dyDescent="0.45">
      <c r="A31" s="23">
        <v>29</v>
      </c>
      <c r="B31" s="3">
        <v>62</v>
      </c>
      <c r="C31" s="75">
        <v>4.6851851851851853E-2</v>
      </c>
      <c r="D31" s="24"/>
      <c r="E31" s="31"/>
      <c r="F31" s="24">
        <v>29</v>
      </c>
      <c r="G31" t="str">
        <f t="shared" si="0"/>
        <v>yes</v>
      </c>
      <c r="H31" s="51"/>
      <c r="M31" s="31"/>
    </row>
    <row r="32" spans="1:13" x14ac:dyDescent="0.45">
      <c r="A32" s="23">
        <v>30</v>
      </c>
      <c r="B32" s="3">
        <v>55</v>
      </c>
      <c r="C32" s="75">
        <v>4.7141203703703706E-2</v>
      </c>
      <c r="D32" s="24"/>
      <c r="E32" s="31"/>
      <c r="F32" s="24">
        <v>30</v>
      </c>
      <c r="G32" t="str">
        <f t="shared" si="0"/>
        <v>yes</v>
      </c>
      <c r="H32" s="51"/>
      <c r="M32" s="31"/>
    </row>
    <row r="33" spans="1:13" x14ac:dyDescent="0.45">
      <c r="A33" s="23">
        <v>31</v>
      </c>
      <c r="B33" s="3">
        <v>13</v>
      </c>
      <c r="C33" s="75">
        <v>4.715277777777778E-2</v>
      </c>
      <c r="D33" s="24"/>
      <c r="E33" s="31"/>
      <c r="F33" s="24">
        <v>31</v>
      </c>
      <c r="G33" t="str">
        <f t="shared" si="0"/>
        <v>yes</v>
      </c>
      <c r="H33" s="51"/>
      <c r="M33" s="31"/>
    </row>
    <row r="34" spans="1:13" x14ac:dyDescent="0.45">
      <c r="A34" s="23">
        <v>32</v>
      </c>
      <c r="B34" s="3">
        <v>9</v>
      </c>
      <c r="C34" s="75">
        <v>4.7256944444444442E-2</v>
      </c>
      <c r="D34" s="24"/>
      <c r="E34" s="31"/>
      <c r="F34" s="24">
        <v>32</v>
      </c>
      <c r="G34" t="str">
        <f t="shared" si="0"/>
        <v>yes</v>
      </c>
      <c r="H34" s="51"/>
      <c r="M34" s="31"/>
    </row>
    <row r="35" spans="1:13" x14ac:dyDescent="0.45">
      <c r="A35" s="23">
        <v>33</v>
      </c>
      <c r="B35" s="3">
        <v>54</v>
      </c>
      <c r="C35" s="75">
        <v>4.7280092592592596E-2</v>
      </c>
      <c r="D35" s="24"/>
      <c r="E35" s="31"/>
      <c r="F35" s="24">
        <v>33</v>
      </c>
      <c r="G35" t="str">
        <f t="shared" si="0"/>
        <v>yes</v>
      </c>
      <c r="H35" s="51"/>
      <c r="M35" s="31"/>
    </row>
    <row r="36" spans="1:13" x14ac:dyDescent="0.45">
      <c r="A36" s="23">
        <v>34</v>
      </c>
      <c r="B36" s="3">
        <v>8</v>
      </c>
      <c r="C36" s="75">
        <v>4.7534722222222221E-2</v>
      </c>
      <c r="D36" s="24"/>
      <c r="E36" s="31"/>
      <c r="F36" s="24">
        <v>34</v>
      </c>
      <c r="G36" t="str">
        <f t="shared" si="0"/>
        <v>yes</v>
      </c>
      <c r="H36" s="51"/>
      <c r="M36" s="31"/>
    </row>
    <row r="37" spans="1:13" x14ac:dyDescent="0.45">
      <c r="A37" s="23">
        <v>35</v>
      </c>
      <c r="B37" s="3">
        <v>45</v>
      </c>
      <c r="C37" s="75">
        <v>4.760416666666667E-2</v>
      </c>
      <c r="D37" s="24"/>
      <c r="E37" s="31"/>
      <c r="F37" s="24">
        <v>37</v>
      </c>
      <c r="G37" t="str">
        <f t="shared" si="0"/>
        <v>yes</v>
      </c>
      <c r="H37" s="51"/>
      <c r="M37" s="31"/>
    </row>
    <row r="38" spans="1:13" x14ac:dyDescent="0.45">
      <c r="A38" s="23">
        <v>36</v>
      </c>
      <c r="B38" s="3">
        <v>69</v>
      </c>
      <c r="C38" s="75">
        <v>4.7835648148148148E-2</v>
      </c>
      <c r="D38" s="24"/>
      <c r="E38" s="31"/>
      <c r="F38" s="24">
        <v>36</v>
      </c>
      <c r="G38" t="str">
        <f t="shared" si="0"/>
        <v>yes</v>
      </c>
      <c r="H38" s="51"/>
      <c r="M38" s="31"/>
    </row>
    <row r="39" spans="1:13" x14ac:dyDescent="0.45">
      <c r="A39" s="23">
        <v>37</v>
      </c>
      <c r="B39" s="3">
        <v>52</v>
      </c>
      <c r="C39" s="75">
        <v>4.8356481481481479E-2</v>
      </c>
      <c r="D39" s="24"/>
      <c r="E39" s="31"/>
      <c r="F39" s="24">
        <v>35</v>
      </c>
      <c r="G39" t="str">
        <f t="shared" si="0"/>
        <v>yes</v>
      </c>
      <c r="H39" s="51"/>
      <c r="M39" s="31"/>
    </row>
    <row r="40" spans="1:13" x14ac:dyDescent="0.45">
      <c r="A40" s="23">
        <v>38</v>
      </c>
      <c r="B40" s="3">
        <v>10</v>
      </c>
      <c r="C40" s="75">
        <v>4.8518518518518516E-2</v>
      </c>
      <c r="D40" s="24"/>
      <c r="E40" s="31"/>
      <c r="F40" s="24">
        <v>38</v>
      </c>
      <c r="G40" t="str">
        <f t="shared" si="0"/>
        <v>yes</v>
      </c>
      <c r="H40" s="51"/>
      <c r="M40" s="31"/>
    </row>
    <row r="41" spans="1:13" x14ac:dyDescent="0.45">
      <c r="A41" s="23">
        <v>39</v>
      </c>
      <c r="B41" s="3">
        <v>24</v>
      </c>
      <c r="C41" s="75">
        <v>5.0092592592592591E-2</v>
      </c>
      <c r="D41" s="24"/>
      <c r="E41" s="31"/>
      <c r="F41" s="24">
        <v>39</v>
      </c>
      <c r="G41" t="str">
        <f t="shared" si="0"/>
        <v>yes</v>
      </c>
      <c r="H41" s="51"/>
      <c r="M41" s="31"/>
    </row>
    <row r="42" spans="1:13" x14ac:dyDescent="0.45">
      <c r="A42" s="23">
        <v>40</v>
      </c>
      <c r="B42" s="3">
        <v>65</v>
      </c>
      <c r="C42" s="75">
        <v>5.0578703703703702E-2</v>
      </c>
      <c r="D42" s="24"/>
      <c r="E42" s="31"/>
      <c r="F42" s="24">
        <v>40</v>
      </c>
      <c r="G42" t="str">
        <f t="shared" si="0"/>
        <v>yes</v>
      </c>
      <c r="H42" s="51"/>
      <c r="M42" s="31"/>
    </row>
    <row r="43" spans="1:13" x14ac:dyDescent="0.45">
      <c r="A43" s="23">
        <v>41</v>
      </c>
      <c r="B43" s="3">
        <v>11</v>
      </c>
      <c r="C43" s="75">
        <v>5.0972222222222224E-2</v>
      </c>
      <c r="D43" s="24"/>
      <c r="E43" s="31"/>
      <c r="F43" s="24">
        <v>41</v>
      </c>
      <c r="G43" t="str">
        <f t="shared" si="0"/>
        <v>yes</v>
      </c>
      <c r="H43" s="51"/>
      <c r="M43" s="31"/>
    </row>
    <row r="44" spans="1:13" x14ac:dyDescent="0.45">
      <c r="A44" s="23">
        <v>42</v>
      </c>
      <c r="B44" s="3">
        <v>63</v>
      </c>
      <c r="C44" s="75">
        <v>5.1284722222222225E-2</v>
      </c>
      <c r="D44" s="24"/>
      <c r="E44" s="31"/>
      <c r="F44" s="24">
        <v>42</v>
      </c>
      <c r="G44" t="str">
        <f t="shared" si="0"/>
        <v>yes</v>
      </c>
      <c r="H44" s="51"/>
      <c r="M44" s="31"/>
    </row>
    <row r="45" spans="1:13" x14ac:dyDescent="0.45">
      <c r="A45" s="23">
        <v>43</v>
      </c>
      <c r="B45" s="3">
        <v>27</v>
      </c>
      <c r="C45" s="75">
        <v>5.140046296296296E-2</v>
      </c>
      <c r="D45" s="24"/>
      <c r="E45" s="31"/>
      <c r="F45" s="24">
        <v>43</v>
      </c>
      <c r="G45" t="str">
        <f t="shared" si="0"/>
        <v>yes</v>
      </c>
      <c r="H45" s="51"/>
      <c r="M45" s="31"/>
    </row>
    <row r="46" spans="1:13" x14ac:dyDescent="0.45">
      <c r="A46" s="23">
        <v>44</v>
      </c>
      <c r="B46" s="3">
        <v>60</v>
      </c>
      <c r="C46" s="75">
        <v>5.2476851851851851E-2</v>
      </c>
      <c r="D46" s="24"/>
      <c r="E46" s="31"/>
      <c r="F46" s="24">
        <v>44</v>
      </c>
      <c r="G46" t="str">
        <f t="shared" si="0"/>
        <v>yes</v>
      </c>
      <c r="H46" s="51"/>
      <c r="M46" s="31"/>
    </row>
    <row r="47" spans="1:13" x14ac:dyDescent="0.45">
      <c r="A47" s="23">
        <v>45</v>
      </c>
      <c r="B47" s="3">
        <v>29</v>
      </c>
      <c r="C47" s="75">
        <v>5.2743055555555557E-2</v>
      </c>
      <c r="D47" s="24"/>
      <c r="E47" s="31"/>
      <c r="F47" s="24">
        <v>45</v>
      </c>
      <c r="G47" t="str">
        <f t="shared" si="0"/>
        <v>yes</v>
      </c>
      <c r="H47" s="51"/>
      <c r="M47" s="31"/>
    </row>
    <row r="48" spans="1:13" x14ac:dyDescent="0.45">
      <c r="A48" s="23">
        <v>46</v>
      </c>
      <c r="B48" s="3">
        <v>6</v>
      </c>
      <c r="C48" s="75">
        <v>5.3113425925925925E-2</v>
      </c>
      <c r="D48" s="24"/>
      <c r="E48" s="31"/>
      <c r="F48" s="24">
        <v>46</v>
      </c>
      <c r="G48" t="str">
        <f t="shared" si="0"/>
        <v>yes</v>
      </c>
      <c r="H48" s="51"/>
      <c r="M48" s="31"/>
    </row>
    <row r="49" spans="1:13" x14ac:dyDescent="0.45">
      <c r="A49" s="23">
        <v>47</v>
      </c>
      <c r="B49" s="3">
        <v>14</v>
      </c>
      <c r="C49" s="75">
        <v>5.3136574074074072E-2</v>
      </c>
      <c r="D49" s="24"/>
      <c r="E49" s="31"/>
      <c r="F49" s="24">
        <v>47</v>
      </c>
      <c r="G49" t="str">
        <f t="shared" si="0"/>
        <v>yes</v>
      </c>
      <c r="H49" s="51"/>
      <c r="M49" s="31"/>
    </row>
    <row r="50" spans="1:13" x14ac:dyDescent="0.45">
      <c r="A50" s="23">
        <v>48</v>
      </c>
      <c r="B50" s="3">
        <v>18</v>
      </c>
      <c r="C50" s="75">
        <v>5.3379629629629631E-2</v>
      </c>
      <c r="D50" s="24"/>
      <c r="E50" s="31"/>
      <c r="F50" s="24">
        <v>48</v>
      </c>
      <c r="G50" t="str">
        <f t="shared" si="0"/>
        <v>yes</v>
      </c>
      <c r="H50" s="51"/>
      <c r="M50" s="31"/>
    </row>
    <row r="51" spans="1:13" x14ac:dyDescent="0.45">
      <c r="A51" s="23">
        <v>49</v>
      </c>
      <c r="B51" s="3">
        <v>39</v>
      </c>
      <c r="C51" s="75">
        <v>5.3414351851851852E-2</v>
      </c>
      <c r="D51" s="24"/>
      <c r="E51" s="31"/>
      <c r="F51" s="24">
        <v>49</v>
      </c>
      <c r="G51" t="str">
        <f t="shared" si="0"/>
        <v>yes</v>
      </c>
      <c r="H51" s="51"/>
      <c r="M51" s="31"/>
    </row>
    <row r="52" spans="1:13" x14ac:dyDescent="0.45">
      <c r="A52" s="23">
        <v>50</v>
      </c>
      <c r="B52" s="3">
        <v>37</v>
      </c>
      <c r="C52" s="75">
        <v>5.3564814814814815E-2</v>
      </c>
      <c r="D52" s="24"/>
      <c r="E52" s="31"/>
      <c r="F52" s="24">
        <v>50</v>
      </c>
      <c r="G52" t="str">
        <f t="shared" si="0"/>
        <v>yes</v>
      </c>
      <c r="H52" s="51"/>
      <c r="M52" s="31"/>
    </row>
    <row r="53" spans="1:13" x14ac:dyDescent="0.45">
      <c r="A53" s="23">
        <v>51</v>
      </c>
      <c r="B53" s="3">
        <v>3</v>
      </c>
      <c r="C53" s="75">
        <v>5.3703703703703705E-2</v>
      </c>
      <c r="D53" s="24"/>
      <c r="E53" s="31"/>
      <c r="F53" s="24">
        <v>51</v>
      </c>
      <c r="G53" t="str">
        <f t="shared" si="0"/>
        <v>yes</v>
      </c>
      <c r="H53" s="51"/>
      <c r="M53" s="31"/>
    </row>
    <row r="54" spans="1:13" x14ac:dyDescent="0.45">
      <c r="A54" s="23">
        <v>52</v>
      </c>
      <c r="B54" s="3">
        <v>23</v>
      </c>
      <c r="C54" s="75">
        <v>5.4421296296296294E-2</v>
      </c>
      <c r="D54" s="24"/>
      <c r="E54" s="31"/>
      <c r="F54" s="24">
        <v>52</v>
      </c>
      <c r="G54" t="str">
        <f t="shared" si="0"/>
        <v>yes</v>
      </c>
      <c r="H54" s="51"/>
      <c r="M54" s="31"/>
    </row>
    <row r="55" spans="1:13" x14ac:dyDescent="0.45">
      <c r="A55" s="23">
        <v>53</v>
      </c>
      <c r="B55" s="3">
        <v>47</v>
      </c>
      <c r="C55" s="75">
        <v>5.5393518518518516E-2</v>
      </c>
      <c r="D55" s="24"/>
      <c r="E55" s="31"/>
      <c r="F55" s="24">
        <v>53</v>
      </c>
      <c r="G55" t="str">
        <f t="shared" si="0"/>
        <v>yes</v>
      </c>
      <c r="H55" s="51"/>
      <c r="M55" s="31"/>
    </row>
    <row r="56" spans="1:13" x14ac:dyDescent="0.45">
      <c r="A56" s="23">
        <v>54</v>
      </c>
      <c r="B56" s="3">
        <v>70</v>
      </c>
      <c r="C56" s="75">
        <v>5.5868055555555553E-2</v>
      </c>
      <c r="D56" s="24"/>
      <c r="E56" s="31"/>
      <c r="F56" s="24">
        <v>54</v>
      </c>
      <c r="G56" t="str">
        <f t="shared" si="0"/>
        <v>yes</v>
      </c>
      <c r="H56" s="51"/>
      <c r="M56" s="31"/>
    </row>
    <row r="57" spans="1:13" x14ac:dyDescent="0.45">
      <c r="A57" s="23">
        <v>55</v>
      </c>
      <c r="B57" s="3">
        <v>2</v>
      </c>
      <c r="C57" s="75">
        <v>5.5983796296296295E-2</v>
      </c>
      <c r="D57" s="24"/>
      <c r="E57" s="31"/>
      <c r="F57" s="24">
        <v>55</v>
      </c>
      <c r="G57" t="str">
        <f t="shared" si="0"/>
        <v>yes</v>
      </c>
      <c r="H57" s="51"/>
      <c r="M57" s="31"/>
    </row>
    <row r="58" spans="1:13" x14ac:dyDescent="0.45">
      <c r="A58" s="23">
        <v>56</v>
      </c>
      <c r="B58" s="3">
        <v>66</v>
      </c>
      <c r="C58" s="75">
        <v>5.6087962962962964E-2</v>
      </c>
      <c r="D58" s="24"/>
      <c r="E58" s="31"/>
      <c r="F58" s="24">
        <v>56</v>
      </c>
      <c r="G58" t="str">
        <f t="shared" si="0"/>
        <v>yes</v>
      </c>
      <c r="H58" s="51"/>
      <c r="M58" s="31"/>
    </row>
    <row r="59" spans="1:13" x14ac:dyDescent="0.45">
      <c r="A59" s="23">
        <v>57</v>
      </c>
      <c r="B59" s="3">
        <v>5</v>
      </c>
      <c r="C59" s="75">
        <v>5.6203703703703707E-2</v>
      </c>
      <c r="D59" s="24"/>
      <c r="E59" s="31"/>
      <c r="F59" s="24">
        <v>57</v>
      </c>
      <c r="G59" t="str">
        <f t="shared" si="0"/>
        <v>yes</v>
      </c>
      <c r="H59" s="51"/>
      <c r="M59" s="31"/>
    </row>
    <row r="60" spans="1:13" x14ac:dyDescent="0.45">
      <c r="A60" s="23">
        <v>58</v>
      </c>
      <c r="B60" s="3">
        <v>30</v>
      </c>
      <c r="C60" s="75">
        <v>5.6539351851851855E-2</v>
      </c>
      <c r="D60" s="24"/>
      <c r="E60" s="31"/>
      <c r="F60" s="24">
        <v>58</v>
      </c>
      <c r="G60" t="str">
        <f t="shared" si="0"/>
        <v>yes</v>
      </c>
      <c r="H60" s="51"/>
      <c r="M60" s="31"/>
    </row>
    <row r="61" spans="1:13" x14ac:dyDescent="0.45">
      <c r="A61" s="23">
        <v>59</v>
      </c>
      <c r="B61" s="3">
        <v>56</v>
      </c>
      <c r="C61" s="75">
        <v>5.7476851851851848E-2</v>
      </c>
      <c r="D61" s="24"/>
      <c r="E61" s="31"/>
      <c r="F61" s="24">
        <v>59</v>
      </c>
      <c r="G61" t="str">
        <f t="shared" si="0"/>
        <v>yes</v>
      </c>
      <c r="H61" s="51"/>
      <c r="M61" s="31"/>
    </row>
    <row r="62" spans="1:13" x14ac:dyDescent="0.45">
      <c r="A62" s="23">
        <v>60</v>
      </c>
      <c r="B62" s="3">
        <v>38</v>
      </c>
      <c r="C62" s="75">
        <v>5.8125000000000003E-2</v>
      </c>
      <c r="D62" s="24"/>
      <c r="E62" s="31"/>
      <c r="F62" s="24">
        <v>60</v>
      </c>
      <c r="G62" t="str">
        <f t="shared" si="0"/>
        <v>yes</v>
      </c>
      <c r="H62" s="51"/>
      <c r="M62" s="31"/>
    </row>
    <row r="63" spans="1:13" x14ac:dyDescent="0.45">
      <c r="A63" s="23">
        <v>61</v>
      </c>
      <c r="B63" s="3">
        <v>7</v>
      </c>
      <c r="C63" s="75">
        <v>5.949074074074074E-2</v>
      </c>
      <c r="D63" s="24"/>
      <c r="E63" s="31"/>
      <c r="F63" s="24">
        <v>61</v>
      </c>
      <c r="G63" t="str">
        <f t="shared" si="0"/>
        <v>yes</v>
      </c>
      <c r="H63" s="51"/>
      <c r="M63" s="31"/>
    </row>
    <row r="64" spans="1:13" x14ac:dyDescent="0.45">
      <c r="A64" s="23">
        <v>62</v>
      </c>
      <c r="B64" s="3">
        <v>46</v>
      </c>
      <c r="C64" s="75">
        <v>6.0324074074074072E-2</v>
      </c>
      <c r="D64" s="24"/>
      <c r="E64" s="31"/>
      <c r="F64" s="24">
        <v>62</v>
      </c>
      <c r="G64" t="str">
        <f t="shared" si="0"/>
        <v>yes</v>
      </c>
      <c r="H64" s="51"/>
      <c r="M64" s="31"/>
    </row>
    <row r="65" spans="1:13" x14ac:dyDescent="0.45">
      <c r="A65" s="23">
        <v>63</v>
      </c>
      <c r="B65" s="3">
        <v>40</v>
      </c>
      <c r="C65" s="75">
        <v>6.0694444444444447E-2</v>
      </c>
      <c r="D65" s="24"/>
      <c r="E65" s="31"/>
      <c r="F65" s="24">
        <v>63</v>
      </c>
      <c r="G65" t="str">
        <f t="shared" si="0"/>
        <v>yes</v>
      </c>
      <c r="H65" s="51"/>
      <c r="M65" s="31"/>
    </row>
    <row r="66" spans="1:13" x14ac:dyDescent="0.45">
      <c r="A66" s="23">
        <v>64</v>
      </c>
      <c r="B66" s="3">
        <v>25</v>
      </c>
      <c r="C66" s="75">
        <v>6.1099537037037036E-2</v>
      </c>
      <c r="D66" s="24"/>
      <c r="E66" s="31"/>
      <c r="F66" s="24">
        <v>64</v>
      </c>
      <c r="G66" t="str">
        <f t="shared" si="0"/>
        <v>yes</v>
      </c>
      <c r="H66" s="51"/>
      <c r="M66" s="31"/>
    </row>
    <row r="67" spans="1:13" x14ac:dyDescent="0.45">
      <c r="A67" s="23">
        <v>65</v>
      </c>
      <c r="B67" s="3">
        <v>49</v>
      </c>
      <c r="C67" s="75">
        <v>6.5567129629629628E-2</v>
      </c>
      <c r="D67" s="24"/>
      <c r="E67" s="31"/>
      <c r="F67" s="24">
        <v>65</v>
      </c>
      <c r="G67" t="str">
        <f t="shared" si="0"/>
        <v>yes</v>
      </c>
      <c r="H67" s="51"/>
      <c r="M67" s="31"/>
    </row>
    <row r="68" spans="1:13" x14ac:dyDescent="0.45">
      <c r="A68" s="23">
        <v>66</v>
      </c>
      <c r="B68" s="3">
        <v>26</v>
      </c>
      <c r="C68" s="75">
        <v>6.5567129629629628E-2</v>
      </c>
      <c r="D68" s="24"/>
      <c r="E68" s="31"/>
      <c r="F68" s="24">
        <v>66</v>
      </c>
      <c r="G68" t="str">
        <f t="shared" ref="G68:G131" si="1">IF(F68="","",IF(COUNTIF($B$3:$B$202,F68)&gt;=1,"yes","no"))</f>
        <v>yes</v>
      </c>
      <c r="H68" s="51"/>
      <c r="M68" s="31"/>
    </row>
    <row r="69" spans="1:13" x14ac:dyDescent="0.45">
      <c r="A69" s="23">
        <v>67</v>
      </c>
      <c r="B69" s="3">
        <v>4</v>
      </c>
      <c r="C69" s="75">
        <v>6.5613425925925922E-2</v>
      </c>
      <c r="D69" s="24"/>
      <c r="E69" s="31"/>
      <c r="F69" s="24">
        <v>67</v>
      </c>
      <c r="G69" t="str">
        <f t="shared" si="1"/>
        <v>yes</v>
      </c>
      <c r="H69" s="51"/>
      <c r="M69" s="31"/>
    </row>
    <row r="70" spans="1:13" x14ac:dyDescent="0.45">
      <c r="A70" s="23">
        <v>68</v>
      </c>
      <c r="B70" s="3">
        <v>43</v>
      </c>
      <c r="C70" s="75">
        <v>6.5671296296296297E-2</v>
      </c>
      <c r="D70" s="24"/>
      <c r="E70" s="31"/>
      <c r="F70" s="24">
        <v>68</v>
      </c>
      <c r="G70" t="str">
        <f t="shared" si="1"/>
        <v>yes</v>
      </c>
      <c r="H70" s="51"/>
      <c r="M70" s="31"/>
    </row>
    <row r="71" spans="1:13" x14ac:dyDescent="0.45">
      <c r="A71" s="23">
        <v>69</v>
      </c>
      <c r="B71" s="3">
        <v>41</v>
      </c>
      <c r="C71" s="75">
        <v>6.7048611111111114E-2</v>
      </c>
      <c r="D71" s="24"/>
      <c r="E71" s="31"/>
      <c r="F71" s="24">
        <v>69</v>
      </c>
      <c r="G71" t="str">
        <f t="shared" si="1"/>
        <v>yes</v>
      </c>
      <c r="H71" s="51"/>
      <c r="M71" s="31"/>
    </row>
    <row r="72" spans="1:13" x14ac:dyDescent="0.45">
      <c r="A72" s="23">
        <v>70</v>
      </c>
      <c r="B72" s="3">
        <v>19</v>
      </c>
      <c r="C72" s="75">
        <v>6.8819444444444447E-2</v>
      </c>
      <c r="D72" s="24"/>
      <c r="E72" s="31"/>
      <c r="F72" s="24">
        <v>70</v>
      </c>
      <c r="G72" t="str">
        <f t="shared" si="1"/>
        <v>yes</v>
      </c>
      <c r="H72" s="51"/>
      <c r="M72" s="31"/>
    </row>
    <row r="73" spans="1:13" x14ac:dyDescent="0.45">
      <c r="A73" s="23"/>
      <c r="C73" s="75"/>
      <c r="D73" s="24"/>
      <c r="E73" s="31"/>
      <c r="F73" s="24"/>
      <c r="G73" t="str">
        <f t="shared" si="1"/>
        <v/>
      </c>
      <c r="H73" s="51"/>
      <c r="M73" s="31"/>
    </row>
    <row r="74" spans="1:13" x14ac:dyDescent="0.45">
      <c r="A74" s="23"/>
      <c r="C74" s="75"/>
      <c r="D74" s="24"/>
      <c r="E74" s="31"/>
      <c r="F74" s="24"/>
      <c r="G74" t="str">
        <f t="shared" si="1"/>
        <v/>
      </c>
      <c r="H74" s="51"/>
      <c r="M74" s="31"/>
    </row>
    <row r="75" spans="1:13" x14ac:dyDescent="0.45">
      <c r="A75" s="23"/>
      <c r="C75" s="75"/>
      <c r="D75" s="24"/>
      <c r="E75" s="31"/>
      <c r="F75" s="24"/>
      <c r="G75" t="str">
        <f t="shared" si="1"/>
        <v/>
      </c>
      <c r="H75" s="51"/>
      <c r="M75" s="31"/>
    </row>
    <row r="76" spans="1:13" x14ac:dyDescent="0.45">
      <c r="A76" s="23"/>
      <c r="C76" s="75"/>
      <c r="D76" s="24"/>
      <c r="E76" s="31"/>
      <c r="F76" s="24"/>
      <c r="G76" t="str">
        <f t="shared" si="1"/>
        <v/>
      </c>
      <c r="H76" s="51"/>
      <c r="M76" s="31"/>
    </row>
    <row r="77" spans="1:13" x14ac:dyDescent="0.45">
      <c r="A77" s="23"/>
      <c r="C77" s="75"/>
      <c r="D77" s="24"/>
      <c r="E77" s="31"/>
      <c r="F77" s="24"/>
      <c r="G77" t="str">
        <f t="shared" si="1"/>
        <v/>
      </c>
      <c r="H77" s="51"/>
      <c r="M77" s="31"/>
    </row>
    <row r="78" spans="1:13" x14ac:dyDescent="0.45">
      <c r="A78" s="23"/>
      <c r="C78" s="75"/>
      <c r="D78" s="24"/>
      <c r="E78" s="31"/>
      <c r="F78" s="24"/>
      <c r="G78" t="str">
        <f t="shared" si="1"/>
        <v/>
      </c>
      <c r="H78" s="51"/>
      <c r="M78" s="31"/>
    </row>
    <row r="79" spans="1:13" x14ac:dyDescent="0.45">
      <c r="A79" s="23"/>
      <c r="C79" s="75"/>
      <c r="D79" s="24"/>
      <c r="E79" s="31"/>
      <c r="F79" s="24"/>
      <c r="G79" t="str">
        <f t="shared" si="1"/>
        <v/>
      </c>
      <c r="H79" s="51"/>
      <c r="M79" s="31"/>
    </row>
    <row r="80" spans="1:13" x14ac:dyDescent="0.45">
      <c r="A80" s="23"/>
      <c r="C80" s="75"/>
      <c r="D80" s="24"/>
      <c r="E80" s="31"/>
      <c r="F80" s="24"/>
      <c r="G80" t="str">
        <f t="shared" si="1"/>
        <v/>
      </c>
      <c r="H80" s="51"/>
      <c r="M80" s="31"/>
    </row>
    <row r="81" spans="1:13" x14ac:dyDescent="0.45">
      <c r="A81" s="23"/>
      <c r="C81" s="75"/>
      <c r="D81" s="24"/>
      <c r="E81" s="31"/>
      <c r="F81" s="24"/>
      <c r="G81" t="str">
        <f t="shared" si="1"/>
        <v/>
      </c>
      <c r="H81" s="51"/>
      <c r="M81" s="31"/>
    </row>
    <row r="82" spans="1:13" x14ac:dyDescent="0.45">
      <c r="A82" s="23"/>
      <c r="C82" s="75"/>
      <c r="D82" s="24"/>
      <c r="E82" s="31"/>
      <c r="F82" s="24"/>
      <c r="G82" t="str">
        <f t="shared" si="1"/>
        <v/>
      </c>
      <c r="H82" s="51"/>
      <c r="M82" s="31"/>
    </row>
    <row r="83" spans="1:13" x14ac:dyDescent="0.45">
      <c r="A83" s="23"/>
      <c r="C83" s="75"/>
      <c r="D83" s="24"/>
      <c r="E83" s="31"/>
      <c r="F83" s="24"/>
      <c r="G83" t="str">
        <f t="shared" si="1"/>
        <v/>
      </c>
      <c r="H83" s="51"/>
      <c r="M83" s="31"/>
    </row>
    <row r="84" spans="1:13" x14ac:dyDescent="0.45">
      <c r="A84" s="23"/>
      <c r="C84" s="75"/>
      <c r="D84" s="24"/>
      <c r="E84" s="31"/>
      <c r="F84" s="24"/>
      <c r="G84" t="str">
        <f t="shared" si="1"/>
        <v/>
      </c>
      <c r="H84" s="51"/>
      <c r="M84" s="31"/>
    </row>
    <row r="85" spans="1:13" x14ac:dyDescent="0.45">
      <c r="A85" s="23"/>
      <c r="C85" s="75"/>
      <c r="D85" s="24"/>
      <c r="E85" s="31"/>
      <c r="F85" s="24"/>
      <c r="G85" t="str">
        <f t="shared" si="1"/>
        <v/>
      </c>
      <c r="H85" s="51"/>
      <c r="M85" s="31"/>
    </row>
    <row r="86" spans="1:13" x14ac:dyDescent="0.45">
      <c r="A86" s="23"/>
      <c r="C86" s="75"/>
      <c r="D86" s="24"/>
      <c r="E86" s="31"/>
      <c r="F86" s="24"/>
      <c r="G86" t="str">
        <f t="shared" si="1"/>
        <v/>
      </c>
      <c r="H86" s="51"/>
      <c r="M86" s="31"/>
    </row>
    <row r="87" spans="1:13" x14ac:dyDescent="0.45">
      <c r="A87" s="23"/>
      <c r="C87" s="75"/>
      <c r="D87" s="24"/>
      <c r="E87" s="31"/>
      <c r="F87" s="24"/>
      <c r="G87" t="str">
        <f t="shared" si="1"/>
        <v/>
      </c>
      <c r="H87" s="51"/>
      <c r="M87" s="31"/>
    </row>
    <row r="88" spans="1:13" x14ac:dyDescent="0.45">
      <c r="A88" s="23"/>
      <c r="C88" s="75"/>
      <c r="D88" s="24"/>
      <c r="E88" s="31"/>
      <c r="F88" s="24"/>
      <c r="G88" t="str">
        <f t="shared" si="1"/>
        <v/>
      </c>
      <c r="H88" s="51"/>
      <c r="M88" s="31"/>
    </row>
    <row r="89" spans="1:13" x14ac:dyDescent="0.45">
      <c r="A89" s="23"/>
      <c r="C89" s="75"/>
      <c r="D89" s="24"/>
      <c r="E89" s="31"/>
      <c r="F89" s="24"/>
      <c r="G89" t="str">
        <f t="shared" si="1"/>
        <v/>
      </c>
      <c r="H89" s="51"/>
      <c r="M89" s="31"/>
    </row>
    <row r="90" spans="1:13" x14ac:dyDescent="0.45">
      <c r="A90" s="23"/>
      <c r="C90" s="75"/>
      <c r="D90" s="24"/>
      <c r="E90" s="31"/>
      <c r="F90" s="24"/>
      <c r="G90" t="str">
        <f t="shared" si="1"/>
        <v/>
      </c>
      <c r="H90" s="51"/>
      <c r="M90" s="31"/>
    </row>
    <row r="91" spans="1:13" x14ac:dyDescent="0.45">
      <c r="A91" s="23"/>
      <c r="C91" s="75"/>
      <c r="D91" s="24"/>
      <c r="E91" s="31"/>
      <c r="F91" s="24"/>
      <c r="G91" t="str">
        <f t="shared" si="1"/>
        <v/>
      </c>
      <c r="H91" s="51"/>
      <c r="M91" s="31"/>
    </row>
    <row r="92" spans="1:13" x14ac:dyDescent="0.45">
      <c r="A92" s="23"/>
      <c r="C92" s="75"/>
      <c r="D92" s="24"/>
      <c r="E92" s="31"/>
      <c r="F92" s="24"/>
      <c r="G92" t="str">
        <f t="shared" si="1"/>
        <v/>
      </c>
      <c r="H92" s="51"/>
      <c r="M92" s="31"/>
    </row>
    <row r="93" spans="1:13" x14ac:dyDescent="0.45">
      <c r="A93" s="23"/>
      <c r="C93" s="75"/>
      <c r="D93" s="24"/>
      <c r="E93" s="31"/>
      <c r="F93" s="24"/>
      <c r="G93" t="str">
        <f t="shared" si="1"/>
        <v/>
      </c>
      <c r="H93" s="51"/>
      <c r="M93" s="31"/>
    </row>
    <row r="94" spans="1:13" x14ac:dyDescent="0.45">
      <c r="A94" s="23"/>
      <c r="C94" s="75"/>
      <c r="D94" s="24"/>
      <c r="E94" s="31"/>
      <c r="F94" s="24"/>
      <c r="G94" t="str">
        <f t="shared" si="1"/>
        <v/>
      </c>
      <c r="H94" s="51"/>
      <c r="M94" s="31"/>
    </row>
    <row r="95" spans="1:13" x14ac:dyDescent="0.45">
      <c r="A95" s="23"/>
      <c r="C95" s="75"/>
      <c r="D95" s="24"/>
      <c r="E95" s="31"/>
      <c r="F95" s="24"/>
      <c r="G95" t="str">
        <f t="shared" si="1"/>
        <v/>
      </c>
      <c r="H95" s="51"/>
      <c r="M95" s="31"/>
    </row>
    <row r="96" spans="1:13" x14ac:dyDescent="0.45">
      <c r="A96" s="23"/>
      <c r="C96" s="75"/>
      <c r="D96" s="24"/>
      <c r="E96" s="31"/>
      <c r="F96" s="24"/>
      <c r="G96" t="str">
        <f t="shared" si="1"/>
        <v/>
      </c>
      <c r="H96" s="51"/>
      <c r="M96" s="31"/>
    </row>
    <row r="97" spans="1:13" x14ac:dyDescent="0.45">
      <c r="A97" s="23"/>
      <c r="C97" s="75"/>
      <c r="D97" s="24"/>
      <c r="E97" s="31"/>
      <c r="F97" s="24"/>
      <c r="G97" t="str">
        <f t="shared" si="1"/>
        <v/>
      </c>
      <c r="H97" s="51"/>
      <c r="M97" s="31"/>
    </row>
    <row r="98" spans="1:13" x14ac:dyDescent="0.45">
      <c r="A98" s="23"/>
      <c r="C98" s="75"/>
      <c r="D98" s="24"/>
      <c r="E98" s="31"/>
      <c r="F98" s="24"/>
      <c r="G98" t="str">
        <f t="shared" si="1"/>
        <v/>
      </c>
      <c r="H98" s="51"/>
      <c r="M98" s="31"/>
    </row>
    <row r="99" spans="1:13" x14ac:dyDescent="0.45">
      <c r="A99" s="23"/>
      <c r="C99" s="75"/>
      <c r="D99" s="24"/>
      <c r="E99" s="31"/>
      <c r="F99" s="24"/>
      <c r="G99" t="str">
        <f t="shared" si="1"/>
        <v/>
      </c>
      <c r="H99" s="51"/>
      <c r="M99" s="31"/>
    </row>
    <row r="100" spans="1:13" x14ac:dyDescent="0.45">
      <c r="A100" s="23"/>
      <c r="C100" s="75"/>
      <c r="D100" s="24"/>
      <c r="E100" s="31"/>
      <c r="F100" s="24"/>
      <c r="G100" t="str">
        <f t="shared" si="1"/>
        <v/>
      </c>
      <c r="H100" s="51"/>
      <c r="M100" s="31"/>
    </row>
    <row r="101" spans="1:13" x14ac:dyDescent="0.45">
      <c r="A101" s="23"/>
      <c r="C101" s="75"/>
      <c r="D101" s="24"/>
      <c r="E101" s="31"/>
      <c r="F101" s="24"/>
      <c r="G101" t="str">
        <f t="shared" si="1"/>
        <v/>
      </c>
      <c r="H101" s="51"/>
      <c r="M101" s="31"/>
    </row>
    <row r="102" spans="1:13" x14ac:dyDescent="0.45">
      <c r="A102" s="23"/>
      <c r="C102" s="75"/>
      <c r="D102" s="24"/>
      <c r="E102" s="31"/>
      <c r="F102" s="24"/>
      <c r="G102" t="str">
        <f t="shared" si="1"/>
        <v/>
      </c>
      <c r="H102" s="51"/>
      <c r="M102" s="31"/>
    </row>
    <row r="103" spans="1:13" x14ac:dyDescent="0.45">
      <c r="A103" s="23"/>
      <c r="C103" s="75"/>
      <c r="D103" s="24"/>
      <c r="E103" s="31"/>
      <c r="F103" s="24"/>
      <c r="G103" t="str">
        <f t="shared" si="1"/>
        <v/>
      </c>
      <c r="H103" s="51"/>
      <c r="M103" s="31"/>
    </row>
    <row r="104" spans="1:13" x14ac:dyDescent="0.45">
      <c r="A104" s="23"/>
      <c r="C104" s="75"/>
      <c r="D104" s="24"/>
      <c r="E104" s="31"/>
      <c r="F104" s="24"/>
      <c r="G104" t="str">
        <f t="shared" si="1"/>
        <v/>
      </c>
      <c r="H104" s="51"/>
      <c r="M104" s="31"/>
    </row>
    <row r="105" spans="1:13" x14ac:dyDescent="0.45">
      <c r="A105" s="23"/>
      <c r="C105" s="75"/>
      <c r="D105" s="24"/>
      <c r="E105" s="31"/>
      <c r="F105" s="24"/>
      <c r="G105" t="str">
        <f t="shared" si="1"/>
        <v/>
      </c>
      <c r="H105" s="51"/>
      <c r="M105" s="31"/>
    </row>
    <row r="106" spans="1:13" x14ac:dyDescent="0.45">
      <c r="A106" s="23"/>
      <c r="C106" s="75"/>
      <c r="D106" s="24"/>
      <c r="E106" s="31"/>
      <c r="F106" s="24"/>
      <c r="G106" t="str">
        <f t="shared" si="1"/>
        <v/>
      </c>
      <c r="H106" s="51"/>
      <c r="M106" s="31"/>
    </row>
    <row r="107" spans="1:13" x14ac:dyDescent="0.45">
      <c r="A107" s="23"/>
      <c r="C107" s="75"/>
      <c r="D107" s="24"/>
      <c r="E107" s="31"/>
      <c r="F107" s="24"/>
      <c r="G107" t="str">
        <f t="shared" si="1"/>
        <v/>
      </c>
      <c r="H107" s="51"/>
      <c r="M107" s="31"/>
    </row>
    <row r="108" spans="1:13" x14ac:dyDescent="0.45">
      <c r="A108" s="23"/>
      <c r="C108" s="75"/>
      <c r="D108" s="24"/>
      <c r="E108" s="31"/>
      <c r="F108" s="24"/>
      <c r="G108" t="str">
        <f t="shared" si="1"/>
        <v/>
      </c>
      <c r="H108" s="51"/>
      <c r="M108" s="31"/>
    </row>
    <row r="109" spans="1:13" x14ac:dyDescent="0.45">
      <c r="A109" s="23"/>
      <c r="C109" s="75"/>
      <c r="D109" s="24"/>
      <c r="E109" s="31"/>
      <c r="F109" s="24"/>
      <c r="G109" t="str">
        <f t="shared" si="1"/>
        <v/>
      </c>
      <c r="H109" s="51"/>
      <c r="M109" s="31"/>
    </row>
    <row r="110" spans="1:13" x14ac:dyDescent="0.45">
      <c r="A110" s="23"/>
      <c r="C110" s="75"/>
      <c r="D110" s="24"/>
      <c r="E110" s="31"/>
      <c r="F110" s="24"/>
      <c r="G110" t="str">
        <f t="shared" si="1"/>
        <v/>
      </c>
      <c r="H110" s="51"/>
      <c r="M110" s="31"/>
    </row>
    <row r="111" spans="1:13" x14ac:dyDescent="0.45">
      <c r="A111" s="23"/>
      <c r="C111" s="75"/>
      <c r="D111" s="24"/>
      <c r="E111" s="31"/>
      <c r="F111" s="24"/>
      <c r="G111" t="str">
        <f t="shared" si="1"/>
        <v/>
      </c>
      <c r="H111" s="51"/>
      <c r="M111" s="31"/>
    </row>
    <row r="112" spans="1:13" x14ac:dyDescent="0.45">
      <c r="A112" s="23"/>
      <c r="C112" s="75"/>
      <c r="D112" s="24"/>
      <c r="E112" s="31"/>
      <c r="F112" s="24"/>
      <c r="G112" t="str">
        <f t="shared" si="1"/>
        <v/>
      </c>
      <c r="H112" s="51"/>
      <c r="M112" s="31"/>
    </row>
    <row r="113" spans="1:13" x14ac:dyDescent="0.45">
      <c r="A113" s="23"/>
      <c r="C113" s="75"/>
      <c r="D113" s="24"/>
      <c r="E113" s="31"/>
      <c r="F113" s="24"/>
      <c r="G113" t="str">
        <f t="shared" si="1"/>
        <v/>
      </c>
      <c r="H113" s="51"/>
      <c r="M113" s="31"/>
    </row>
    <row r="114" spans="1:13" x14ac:dyDescent="0.45">
      <c r="A114" s="23"/>
      <c r="C114" s="75"/>
      <c r="D114" s="24"/>
      <c r="E114" s="31"/>
      <c r="F114" s="24"/>
      <c r="G114" t="str">
        <f t="shared" si="1"/>
        <v/>
      </c>
      <c r="H114" s="51"/>
      <c r="M114" s="31"/>
    </row>
    <row r="115" spans="1:13" x14ac:dyDescent="0.45">
      <c r="A115" s="23"/>
      <c r="C115" s="75"/>
      <c r="D115" s="24"/>
      <c r="E115" s="31"/>
      <c r="F115" s="24"/>
      <c r="G115" t="str">
        <f t="shared" si="1"/>
        <v/>
      </c>
      <c r="H115" s="51"/>
      <c r="M115" s="31"/>
    </row>
    <row r="116" spans="1:13" x14ac:dyDescent="0.45">
      <c r="A116" s="23"/>
      <c r="C116" s="75"/>
      <c r="D116" s="24"/>
      <c r="E116" s="31"/>
      <c r="F116" s="24"/>
      <c r="G116" t="str">
        <f t="shared" si="1"/>
        <v/>
      </c>
      <c r="H116" s="51"/>
      <c r="M116" s="31"/>
    </row>
    <row r="117" spans="1:13" x14ac:dyDescent="0.45">
      <c r="A117" s="23"/>
      <c r="C117" s="75"/>
      <c r="D117" s="24"/>
      <c r="E117" s="31"/>
      <c r="F117" s="24"/>
      <c r="G117" t="str">
        <f t="shared" si="1"/>
        <v/>
      </c>
      <c r="H117" s="51"/>
      <c r="M117" s="31"/>
    </row>
    <row r="118" spans="1:13" x14ac:dyDescent="0.45">
      <c r="A118" s="23"/>
      <c r="C118" s="75"/>
      <c r="D118" s="24"/>
      <c r="E118" s="31"/>
      <c r="F118" s="24"/>
      <c r="G118" t="str">
        <f t="shared" si="1"/>
        <v/>
      </c>
      <c r="H118" s="51"/>
      <c r="M118" s="31"/>
    </row>
    <row r="119" spans="1:13" x14ac:dyDescent="0.45">
      <c r="A119" s="23"/>
      <c r="C119" s="75"/>
      <c r="D119" s="24"/>
      <c r="E119" s="31"/>
      <c r="F119" s="24"/>
      <c r="G119" t="str">
        <f t="shared" si="1"/>
        <v/>
      </c>
      <c r="H119" s="51"/>
      <c r="M119" s="31"/>
    </row>
    <row r="120" spans="1:13" x14ac:dyDescent="0.45">
      <c r="A120" s="23"/>
      <c r="C120" s="75"/>
      <c r="D120" s="24"/>
      <c r="E120" s="31"/>
      <c r="F120" s="24"/>
      <c r="G120" t="str">
        <f t="shared" si="1"/>
        <v/>
      </c>
      <c r="H120" s="51"/>
      <c r="M120" s="31"/>
    </row>
    <row r="121" spans="1:13" x14ac:dyDescent="0.45">
      <c r="A121" s="23"/>
      <c r="C121" s="75"/>
      <c r="D121" s="24"/>
      <c r="E121" s="31"/>
      <c r="F121" s="24"/>
      <c r="G121" t="str">
        <f t="shared" si="1"/>
        <v/>
      </c>
      <c r="H121" s="51"/>
      <c r="M121" s="31"/>
    </row>
    <row r="122" spans="1:13" x14ac:dyDescent="0.45">
      <c r="A122" s="23"/>
      <c r="C122" s="75"/>
      <c r="D122" s="24"/>
      <c r="E122" s="31"/>
      <c r="F122" s="24"/>
      <c r="G122" t="str">
        <f t="shared" si="1"/>
        <v/>
      </c>
      <c r="H122" s="51"/>
      <c r="M122" s="31"/>
    </row>
    <row r="123" spans="1:13" x14ac:dyDescent="0.45">
      <c r="A123" s="23"/>
      <c r="C123" s="75"/>
      <c r="D123" s="24"/>
      <c r="E123" s="31"/>
      <c r="F123" s="24"/>
      <c r="G123" t="str">
        <f t="shared" si="1"/>
        <v/>
      </c>
      <c r="H123" s="51"/>
      <c r="M123" s="31"/>
    </row>
    <row r="124" spans="1:13" x14ac:dyDescent="0.45">
      <c r="A124" s="23"/>
      <c r="C124" s="75"/>
      <c r="D124" s="24"/>
      <c r="E124" s="31"/>
      <c r="F124" s="24"/>
      <c r="G124" t="str">
        <f t="shared" si="1"/>
        <v/>
      </c>
      <c r="H124" s="51"/>
      <c r="M124" s="31"/>
    </row>
    <row r="125" spans="1:13" x14ac:dyDescent="0.45">
      <c r="A125" s="23"/>
      <c r="C125" s="75"/>
      <c r="D125" s="24"/>
      <c r="E125" s="31"/>
      <c r="F125" s="24"/>
      <c r="G125" t="str">
        <f t="shared" si="1"/>
        <v/>
      </c>
      <c r="H125" s="51"/>
      <c r="M125" s="31"/>
    </row>
    <row r="126" spans="1:13" x14ac:dyDescent="0.45">
      <c r="A126" s="23"/>
      <c r="C126" s="75"/>
      <c r="D126" s="24"/>
      <c r="E126" s="31"/>
      <c r="F126" s="24"/>
      <c r="G126" t="str">
        <f t="shared" si="1"/>
        <v/>
      </c>
      <c r="H126" s="51"/>
      <c r="M126" s="31"/>
    </row>
    <row r="127" spans="1:13" x14ac:dyDescent="0.45">
      <c r="A127" s="23"/>
      <c r="C127" s="75"/>
      <c r="D127" s="24"/>
      <c r="E127" s="31"/>
      <c r="F127" s="24"/>
      <c r="G127" t="str">
        <f t="shared" si="1"/>
        <v/>
      </c>
      <c r="H127" s="51"/>
      <c r="M127" s="31"/>
    </row>
    <row r="128" spans="1:13" x14ac:dyDescent="0.45">
      <c r="A128" s="23"/>
      <c r="C128" s="75"/>
      <c r="D128" s="24"/>
      <c r="E128" s="31"/>
      <c r="F128" s="24"/>
      <c r="G128" t="str">
        <f t="shared" si="1"/>
        <v/>
      </c>
      <c r="H128" s="51"/>
      <c r="M128" s="31"/>
    </row>
    <row r="129" spans="1:13" x14ac:dyDescent="0.45">
      <c r="A129" s="23"/>
      <c r="C129" s="75"/>
      <c r="D129" s="24"/>
      <c r="E129" s="31"/>
      <c r="F129" s="24"/>
      <c r="G129" t="str">
        <f t="shared" si="1"/>
        <v/>
      </c>
      <c r="H129" s="51"/>
      <c r="M129" s="31"/>
    </row>
    <row r="130" spans="1:13" x14ac:dyDescent="0.45">
      <c r="A130" s="23"/>
      <c r="C130" s="75"/>
      <c r="D130" s="24"/>
      <c r="E130" s="31"/>
      <c r="F130" s="24"/>
      <c r="G130" t="str">
        <f t="shared" si="1"/>
        <v/>
      </c>
      <c r="H130" s="51"/>
      <c r="M130" s="31"/>
    </row>
    <row r="131" spans="1:13" x14ac:dyDescent="0.45">
      <c r="A131" s="23"/>
      <c r="C131" s="75"/>
      <c r="D131" s="24"/>
      <c r="E131" s="31"/>
      <c r="F131" s="24"/>
      <c r="G131" t="str">
        <f t="shared" si="1"/>
        <v/>
      </c>
      <c r="H131" s="51"/>
      <c r="M131" s="31"/>
    </row>
    <row r="132" spans="1:13" x14ac:dyDescent="0.45">
      <c r="A132" s="23"/>
      <c r="C132" s="75"/>
      <c r="D132" s="24"/>
      <c r="E132" s="31"/>
      <c r="F132" s="24"/>
      <c r="G132" t="str">
        <f t="shared" ref="G132:G195" si="2">IF(F132="","",IF(COUNTIF($B$3:$B$202,F132)&gt;=1,"yes","no"))</f>
        <v/>
      </c>
      <c r="H132" s="51"/>
      <c r="M132" s="31"/>
    </row>
    <row r="133" spans="1:13" x14ac:dyDescent="0.45">
      <c r="A133" s="23"/>
      <c r="C133" s="75"/>
      <c r="D133" s="24"/>
      <c r="E133" s="31"/>
      <c r="F133" s="24"/>
      <c r="G133" t="str">
        <f t="shared" si="2"/>
        <v/>
      </c>
      <c r="H133" s="51"/>
      <c r="M133" s="31"/>
    </row>
    <row r="134" spans="1:13" x14ac:dyDescent="0.45">
      <c r="A134" s="23"/>
      <c r="C134" s="75"/>
      <c r="D134" s="24"/>
      <c r="E134" s="31"/>
      <c r="F134" s="24"/>
      <c r="G134" t="str">
        <f t="shared" si="2"/>
        <v/>
      </c>
      <c r="H134" s="51"/>
      <c r="M134" s="31"/>
    </row>
    <row r="135" spans="1:13" x14ac:dyDescent="0.45">
      <c r="A135" s="23"/>
      <c r="C135" s="75"/>
      <c r="D135" s="24"/>
      <c r="E135" s="31"/>
      <c r="F135" s="24"/>
      <c r="G135" t="str">
        <f t="shared" si="2"/>
        <v/>
      </c>
      <c r="H135" s="51"/>
      <c r="M135" s="31"/>
    </row>
    <row r="136" spans="1:13" x14ac:dyDescent="0.45">
      <c r="A136" s="23"/>
      <c r="C136" s="75"/>
      <c r="D136" s="24"/>
      <c r="E136" s="31"/>
      <c r="F136" s="24"/>
      <c r="G136" t="str">
        <f t="shared" si="2"/>
        <v/>
      </c>
      <c r="H136" s="51"/>
      <c r="M136" s="31"/>
    </row>
    <row r="137" spans="1:13" x14ac:dyDescent="0.45">
      <c r="A137" s="23"/>
      <c r="C137" s="75"/>
      <c r="D137" s="24"/>
      <c r="E137" s="31"/>
      <c r="F137" s="24"/>
      <c r="G137" t="str">
        <f t="shared" si="2"/>
        <v/>
      </c>
      <c r="H137" s="51"/>
      <c r="M137" s="31"/>
    </row>
    <row r="138" spans="1:13" x14ac:dyDescent="0.45">
      <c r="A138" s="23"/>
      <c r="C138" s="75"/>
      <c r="D138" s="24"/>
      <c r="E138" s="31"/>
      <c r="F138" s="24"/>
      <c r="G138" t="str">
        <f t="shared" si="2"/>
        <v/>
      </c>
      <c r="H138" s="51"/>
      <c r="M138" s="31"/>
    </row>
    <row r="139" spans="1:13" x14ac:dyDescent="0.45">
      <c r="A139" s="23"/>
      <c r="C139" s="75"/>
      <c r="D139" s="24"/>
      <c r="E139" s="31"/>
      <c r="F139" s="24"/>
      <c r="G139" t="str">
        <f t="shared" si="2"/>
        <v/>
      </c>
      <c r="H139" s="51"/>
      <c r="M139" s="31"/>
    </row>
    <row r="140" spans="1:13" x14ac:dyDescent="0.45">
      <c r="A140" s="23"/>
      <c r="C140" s="75"/>
      <c r="D140" s="24"/>
      <c r="E140" s="31"/>
      <c r="F140" s="24"/>
      <c r="G140" t="str">
        <f t="shared" si="2"/>
        <v/>
      </c>
      <c r="H140" s="51"/>
      <c r="M140" s="31"/>
    </row>
    <row r="141" spans="1:13" x14ac:dyDescent="0.45">
      <c r="A141" s="23"/>
      <c r="C141" s="75"/>
      <c r="D141" s="24"/>
      <c r="E141" s="31"/>
      <c r="F141" s="24"/>
      <c r="G141" t="str">
        <f t="shared" si="2"/>
        <v/>
      </c>
      <c r="H141" s="51"/>
      <c r="M141" s="31"/>
    </row>
    <row r="142" spans="1:13" x14ac:dyDescent="0.45">
      <c r="A142" s="23"/>
      <c r="C142" s="75"/>
      <c r="D142" s="24"/>
      <c r="E142" s="31"/>
      <c r="F142" s="24"/>
      <c r="G142" t="str">
        <f t="shared" si="2"/>
        <v/>
      </c>
      <c r="H142" s="51"/>
      <c r="M142" s="31"/>
    </row>
    <row r="143" spans="1:13" x14ac:dyDescent="0.45">
      <c r="A143" s="23"/>
      <c r="C143" s="75"/>
      <c r="D143" s="24"/>
      <c r="E143" s="31"/>
      <c r="F143" s="24"/>
      <c r="G143" t="str">
        <f t="shared" si="2"/>
        <v/>
      </c>
      <c r="H143" s="51"/>
      <c r="M143" s="31"/>
    </row>
    <row r="144" spans="1:13" x14ac:dyDescent="0.45">
      <c r="A144" s="23"/>
      <c r="C144" s="75"/>
      <c r="D144" s="24"/>
      <c r="E144" s="31"/>
      <c r="F144" s="24"/>
      <c r="G144" t="str">
        <f t="shared" si="2"/>
        <v/>
      </c>
      <c r="H144" s="51"/>
      <c r="M144" s="31"/>
    </row>
    <row r="145" spans="1:13" x14ac:dyDescent="0.45">
      <c r="A145" s="23"/>
      <c r="C145" s="75"/>
      <c r="D145" s="24"/>
      <c r="E145" s="31"/>
      <c r="F145" s="24"/>
      <c r="G145" t="str">
        <f t="shared" si="2"/>
        <v/>
      </c>
      <c r="H145" s="51"/>
      <c r="M145" s="31"/>
    </row>
    <row r="146" spans="1:13" x14ac:dyDescent="0.45">
      <c r="A146" s="23"/>
      <c r="C146" s="75"/>
      <c r="D146" s="24"/>
      <c r="E146" s="31"/>
      <c r="F146" s="24"/>
      <c r="G146" t="str">
        <f t="shared" si="2"/>
        <v/>
      </c>
      <c r="H146" s="51"/>
      <c r="M146" s="31"/>
    </row>
    <row r="147" spans="1:13" x14ac:dyDescent="0.45">
      <c r="A147" s="23"/>
      <c r="C147" s="75"/>
      <c r="D147" s="24"/>
      <c r="E147" s="31"/>
      <c r="F147" s="24"/>
      <c r="G147" t="str">
        <f t="shared" si="2"/>
        <v/>
      </c>
      <c r="H147" s="51"/>
      <c r="M147" s="31"/>
    </row>
    <row r="148" spans="1:13" x14ac:dyDescent="0.45">
      <c r="A148" s="23"/>
      <c r="C148" s="75"/>
      <c r="D148" s="24"/>
      <c r="E148" s="31"/>
      <c r="F148" s="24"/>
      <c r="G148" t="str">
        <f t="shared" si="2"/>
        <v/>
      </c>
      <c r="H148" s="51"/>
      <c r="M148" s="31"/>
    </row>
    <row r="149" spans="1:13" x14ac:dyDescent="0.45">
      <c r="A149" s="23"/>
      <c r="C149" s="75"/>
      <c r="D149" s="24"/>
      <c r="E149" s="31"/>
      <c r="F149" s="24"/>
      <c r="G149" t="str">
        <f t="shared" si="2"/>
        <v/>
      </c>
      <c r="H149" s="51"/>
      <c r="M149" s="31"/>
    </row>
    <row r="150" spans="1:13" x14ac:dyDescent="0.45">
      <c r="A150" s="23"/>
      <c r="C150" s="75"/>
      <c r="D150" s="24"/>
      <c r="E150" s="31"/>
      <c r="F150" s="24"/>
      <c r="G150" t="str">
        <f t="shared" si="2"/>
        <v/>
      </c>
      <c r="H150" s="51"/>
      <c r="M150" s="31"/>
    </row>
    <row r="151" spans="1:13" x14ac:dyDescent="0.45">
      <c r="A151" s="23"/>
      <c r="C151" s="75"/>
      <c r="D151" s="24"/>
      <c r="E151" s="31"/>
      <c r="F151" s="24"/>
      <c r="G151" t="str">
        <f t="shared" si="2"/>
        <v/>
      </c>
      <c r="H151" s="51"/>
      <c r="M151" s="31"/>
    </row>
    <row r="152" spans="1:13" x14ac:dyDescent="0.45">
      <c r="A152" s="23"/>
      <c r="C152" s="75"/>
      <c r="D152" s="24"/>
      <c r="E152" s="31"/>
      <c r="F152" s="24"/>
      <c r="G152" t="str">
        <f t="shared" si="2"/>
        <v/>
      </c>
      <c r="H152" s="51"/>
      <c r="M152" s="31"/>
    </row>
    <row r="153" spans="1:13" x14ac:dyDescent="0.45">
      <c r="A153" s="23"/>
      <c r="C153" s="75"/>
      <c r="D153" s="24"/>
      <c r="E153" s="31"/>
      <c r="F153" s="24"/>
      <c r="G153" t="str">
        <f t="shared" si="2"/>
        <v/>
      </c>
      <c r="H153" s="51"/>
      <c r="M153" s="31"/>
    </row>
    <row r="154" spans="1:13" x14ac:dyDescent="0.45">
      <c r="A154" s="23"/>
      <c r="C154" s="75"/>
      <c r="D154" s="24"/>
      <c r="E154" s="31"/>
      <c r="F154" s="24"/>
      <c r="G154" t="str">
        <f t="shared" si="2"/>
        <v/>
      </c>
      <c r="H154" s="51"/>
      <c r="M154" s="31"/>
    </row>
    <row r="155" spans="1:13" x14ac:dyDescent="0.45">
      <c r="A155" s="23"/>
      <c r="C155" s="75"/>
      <c r="D155" s="24"/>
      <c r="E155" s="31"/>
      <c r="F155" s="24"/>
      <c r="G155" t="str">
        <f t="shared" si="2"/>
        <v/>
      </c>
      <c r="H155" s="51"/>
      <c r="M155" s="31"/>
    </row>
    <row r="156" spans="1:13" x14ac:dyDescent="0.45">
      <c r="A156" s="23"/>
      <c r="C156" s="75"/>
      <c r="D156" s="24"/>
      <c r="E156" s="31"/>
      <c r="F156" s="24"/>
      <c r="G156" t="str">
        <f t="shared" si="2"/>
        <v/>
      </c>
      <c r="H156" s="51"/>
      <c r="M156" s="31"/>
    </row>
    <row r="157" spans="1:13" x14ac:dyDescent="0.45">
      <c r="A157" s="23"/>
      <c r="C157" s="75"/>
      <c r="D157" s="24"/>
      <c r="E157" s="31"/>
      <c r="F157" s="24"/>
      <c r="G157" t="str">
        <f t="shared" si="2"/>
        <v/>
      </c>
      <c r="H157" s="51"/>
      <c r="M157" s="31"/>
    </row>
    <row r="158" spans="1:13" x14ac:dyDescent="0.45">
      <c r="A158" s="23"/>
      <c r="C158" s="75"/>
      <c r="D158" s="24"/>
      <c r="E158" s="31"/>
      <c r="F158" s="24"/>
      <c r="G158" t="str">
        <f t="shared" si="2"/>
        <v/>
      </c>
      <c r="H158" s="51"/>
      <c r="M158" s="31"/>
    </row>
    <row r="159" spans="1:13" x14ac:dyDescent="0.45">
      <c r="A159" s="23"/>
      <c r="C159" s="75"/>
      <c r="D159" s="24"/>
      <c r="E159" s="31"/>
      <c r="F159" s="24"/>
      <c r="G159" t="str">
        <f t="shared" si="2"/>
        <v/>
      </c>
      <c r="H159" s="51"/>
      <c r="M159" s="31"/>
    </row>
    <row r="160" spans="1:13" x14ac:dyDescent="0.45">
      <c r="A160" s="23"/>
      <c r="C160" s="75"/>
      <c r="D160" s="24"/>
      <c r="E160" s="31"/>
      <c r="F160" s="24"/>
      <c r="G160" t="str">
        <f t="shared" si="2"/>
        <v/>
      </c>
      <c r="H160" s="51"/>
      <c r="M160" s="31"/>
    </row>
    <row r="161" spans="1:13" x14ac:dyDescent="0.45">
      <c r="A161" s="23"/>
      <c r="C161" s="75"/>
      <c r="D161" s="24"/>
      <c r="E161" s="31"/>
      <c r="F161" s="24"/>
      <c r="G161" t="str">
        <f t="shared" si="2"/>
        <v/>
      </c>
      <c r="H161" s="51"/>
      <c r="M161" s="31"/>
    </row>
    <row r="162" spans="1:13" x14ac:dyDescent="0.45">
      <c r="A162" s="23"/>
      <c r="C162" s="75"/>
      <c r="D162" s="24"/>
      <c r="E162" s="31"/>
      <c r="F162" s="24"/>
      <c r="G162" t="str">
        <f t="shared" si="2"/>
        <v/>
      </c>
      <c r="H162" s="51"/>
      <c r="M162" s="31"/>
    </row>
    <row r="163" spans="1:13" x14ac:dyDescent="0.45">
      <c r="A163" s="23"/>
      <c r="C163" s="75"/>
      <c r="D163" s="24"/>
      <c r="E163" s="31"/>
      <c r="F163" s="24"/>
      <c r="G163" t="str">
        <f t="shared" si="2"/>
        <v/>
      </c>
      <c r="H163" s="51"/>
      <c r="M163" s="31"/>
    </row>
    <row r="164" spans="1:13" x14ac:dyDescent="0.45">
      <c r="A164" s="23"/>
      <c r="C164" s="75"/>
      <c r="D164" s="24"/>
      <c r="E164" s="31"/>
      <c r="F164" s="24"/>
      <c r="G164" t="str">
        <f t="shared" si="2"/>
        <v/>
      </c>
      <c r="H164" s="51"/>
      <c r="M164" s="31"/>
    </row>
    <row r="165" spans="1:13" x14ac:dyDescent="0.45">
      <c r="A165" s="23"/>
      <c r="C165" s="75"/>
      <c r="D165" s="24"/>
      <c r="E165" s="31"/>
      <c r="F165" s="24"/>
      <c r="G165" t="str">
        <f t="shared" si="2"/>
        <v/>
      </c>
      <c r="H165" s="51"/>
      <c r="M165" s="31"/>
    </row>
    <row r="166" spans="1:13" x14ac:dyDescent="0.45">
      <c r="A166" s="23"/>
      <c r="C166" s="75"/>
      <c r="D166" s="24"/>
      <c r="E166" s="31"/>
      <c r="F166" s="24"/>
      <c r="G166" t="str">
        <f t="shared" si="2"/>
        <v/>
      </c>
      <c r="H166" s="51"/>
      <c r="M166" s="31"/>
    </row>
    <row r="167" spans="1:13" x14ac:dyDescent="0.45">
      <c r="A167" s="23"/>
      <c r="C167" s="75"/>
      <c r="D167" s="24"/>
      <c r="E167" s="31"/>
      <c r="F167" s="24"/>
      <c r="G167" t="str">
        <f t="shared" si="2"/>
        <v/>
      </c>
      <c r="H167" s="51"/>
      <c r="M167" s="31"/>
    </row>
    <row r="168" spans="1:13" x14ac:dyDescent="0.45">
      <c r="A168" s="23"/>
      <c r="C168" s="75"/>
      <c r="D168" s="24"/>
      <c r="E168" s="31"/>
      <c r="F168" s="24"/>
      <c r="G168" t="str">
        <f t="shared" si="2"/>
        <v/>
      </c>
      <c r="H168" s="51"/>
      <c r="M168" s="31"/>
    </row>
    <row r="169" spans="1:13" x14ac:dyDescent="0.45">
      <c r="A169" s="23"/>
      <c r="C169" s="75"/>
      <c r="D169" s="24"/>
      <c r="E169" s="31"/>
      <c r="F169" s="24"/>
      <c r="G169" t="str">
        <f t="shared" si="2"/>
        <v/>
      </c>
      <c r="H169" s="51"/>
      <c r="M169" s="31"/>
    </row>
    <row r="170" spans="1:13" x14ac:dyDescent="0.45">
      <c r="A170" s="23"/>
      <c r="C170" s="75"/>
      <c r="D170" s="24"/>
      <c r="E170" s="31"/>
      <c r="F170" s="24"/>
      <c r="G170" t="str">
        <f t="shared" si="2"/>
        <v/>
      </c>
      <c r="H170" s="51"/>
      <c r="M170" s="31"/>
    </row>
    <row r="171" spans="1:13" x14ac:dyDescent="0.45">
      <c r="A171" s="23"/>
      <c r="C171" s="75"/>
      <c r="D171" s="24"/>
      <c r="E171" s="31"/>
      <c r="F171" s="24"/>
      <c r="G171" t="str">
        <f t="shared" si="2"/>
        <v/>
      </c>
      <c r="H171" s="51"/>
      <c r="M171" s="31"/>
    </row>
    <row r="172" spans="1:13" x14ac:dyDescent="0.45">
      <c r="A172" s="23"/>
      <c r="C172" s="75"/>
      <c r="D172" s="24"/>
      <c r="E172" s="31"/>
      <c r="F172" s="24"/>
      <c r="G172" t="str">
        <f t="shared" si="2"/>
        <v/>
      </c>
      <c r="H172" s="51"/>
      <c r="M172" s="31"/>
    </row>
    <row r="173" spans="1:13" x14ac:dyDescent="0.45">
      <c r="A173" s="23"/>
      <c r="C173" s="75"/>
      <c r="D173" s="24"/>
      <c r="E173" s="31"/>
      <c r="F173" s="24"/>
      <c r="G173" t="str">
        <f t="shared" si="2"/>
        <v/>
      </c>
      <c r="H173" s="51"/>
      <c r="M173" s="31"/>
    </row>
    <row r="174" spans="1:13" x14ac:dyDescent="0.45">
      <c r="A174" s="23"/>
      <c r="C174" s="75"/>
      <c r="D174" s="24"/>
      <c r="E174" s="31"/>
      <c r="F174" s="24"/>
      <c r="G174" t="str">
        <f t="shared" si="2"/>
        <v/>
      </c>
      <c r="H174" s="51"/>
      <c r="M174" s="31"/>
    </row>
    <row r="175" spans="1:13" x14ac:dyDescent="0.45">
      <c r="A175" s="23"/>
      <c r="C175" s="75"/>
      <c r="D175" s="24"/>
      <c r="E175" s="31"/>
      <c r="F175" s="24"/>
      <c r="G175" t="str">
        <f t="shared" si="2"/>
        <v/>
      </c>
      <c r="H175" s="51"/>
      <c r="M175" s="31"/>
    </row>
    <row r="176" spans="1:13" x14ac:dyDescent="0.45">
      <c r="A176" s="23"/>
      <c r="C176" s="75"/>
      <c r="D176" s="24"/>
      <c r="E176" s="31"/>
      <c r="F176" s="24"/>
      <c r="G176" t="str">
        <f t="shared" si="2"/>
        <v/>
      </c>
      <c r="H176" s="51"/>
      <c r="M176" s="31"/>
    </row>
    <row r="177" spans="1:13" x14ac:dyDescent="0.45">
      <c r="A177" s="23"/>
      <c r="C177" s="75"/>
      <c r="D177" s="24"/>
      <c r="E177" s="31"/>
      <c r="F177" s="24"/>
      <c r="G177" t="str">
        <f t="shared" si="2"/>
        <v/>
      </c>
      <c r="H177" s="51"/>
      <c r="M177" s="31"/>
    </row>
    <row r="178" spans="1:13" x14ac:dyDescent="0.45">
      <c r="A178" s="23"/>
      <c r="C178" s="75"/>
      <c r="D178" s="24"/>
      <c r="E178" s="31"/>
      <c r="F178" s="24"/>
      <c r="G178" t="str">
        <f t="shared" si="2"/>
        <v/>
      </c>
      <c r="H178" s="51"/>
      <c r="M178" s="31"/>
    </row>
    <row r="179" spans="1:13" x14ac:dyDescent="0.45">
      <c r="A179" s="23"/>
      <c r="C179" s="75"/>
      <c r="D179" s="24"/>
      <c r="E179" s="31"/>
      <c r="F179" s="24"/>
      <c r="G179" t="str">
        <f t="shared" si="2"/>
        <v/>
      </c>
      <c r="H179" s="51"/>
      <c r="M179" s="31"/>
    </row>
    <row r="180" spans="1:13" x14ac:dyDescent="0.45">
      <c r="A180" s="23"/>
      <c r="C180" s="75"/>
      <c r="D180" s="24"/>
      <c r="E180" s="31"/>
      <c r="F180" s="24"/>
      <c r="G180" t="str">
        <f t="shared" si="2"/>
        <v/>
      </c>
      <c r="H180" s="51"/>
      <c r="M180" s="31"/>
    </row>
    <row r="181" spans="1:13" x14ac:dyDescent="0.45">
      <c r="A181" s="23"/>
      <c r="C181" s="75"/>
      <c r="D181" s="24"/>
      <c r="E181" s="31"/>
      <c r="F181" s="24"/>
      <c r="G181" t="str">
        <f t="shared" si="2"/>
        <v/>
      </c>
      <c r="H181" s="51"/>
      <c r="M181" s="31"/>
    </row>
    <row r="182" spans="1:13" x14ac:dyDescent="0.45">
      <c r="A182" s="23"/>
      <c r="C182" s="75"/>
      <c r="D182" s="24"/>
      <c r="E182" s="31"/>
      <c r="F182" s="24"/>
      <c r="G182" t="str">
        <f t="shared" si="2"/>
        <v/>
      </c>
      <c r="H182" s="51"/>
      <c r="M182" s="31"/>
    </row>
    <row r="183" spans="1:13" x14ac:dyDescent="0.45">
      <c r="A183" s="23"/>
      <c r="C183" s="75"/>
      <c r="D183" s="24"/>
      <c r="E183" s="31"/>
      <c r="F183" s="24"/>
      <c r="G183" t="str">
        <f t="shared" si="2"/>
        <v/>
      </c>
      <c r="H183" s="51"/>
      <c r="M183" s="31"/>
    </row>
    <row r="184" spans="1:13" x14ac:dyDescent="0.45">
      <c r="A184" s="23"/>
      <c r="C184" s="75"/>
      <c r="D184" s="24"/>
      <c r="E184" s="31"/>
      <c r="F184" s="24"/>
      <c r="G184" t="str">
        <f t="shared" si="2"/>
        <v/>
      </c>
      <c r="H184" s="51"/>
      <c r="M184" s="31"/>
    </row>
    <row r="185" spans="1:13" x14ac:dyDescent="0.45">
      <c r="A185" s="23"/>
      <c r="C185" s="75"/>
      <c r="D185" s="24"/>
      <c r="E185" s="31"/>
      <c r="F185" s="24"/>
      <c r="G185" t="str">
        <f t="shared" si="2"/>
        <v/>
      </c>
      <c r="H185" s="51"/>
      <c r="M185" s="31"/>
    </row>
    <row r="186" spans="1:13" x14ac:dyDescent="0.45">
      <c r="A186" s="23"/>
      <c r="C186" s="75"/>
      <c r="D186" s="24"/>
      <c r="E186" s="31"/>
      <c r="F186" s="24"/>
      <c r="G186" t="str">
        <f t="shared" si="2"/>
        <v/>
      </c>
      <c r="H186" s="51"/>
      <c r="M186" s="31"/>
    </row>
    <row r="187" spans="1:13" x14ac:dyDescent="0.45">
      <c r="A187" s="23"/>
      <c r="C187" s="75"/>
      <c r="D187" s="24"/>
      <c r="E187" s="31"/>
      <c r="F187" s="24"/>
      <c r="G187" t="str">
        <f t="shared" si="2"/>
        <v/>
      </c>
      <c r="H187" s="51"/>
      <c r="M187" s="31"/>
    </row>
    <row r="188" spans="1:13" x14ac:dyDescent="0.45">
      <c r="A188" s="23"/>
      <c r="C188" s="75"/>
      <c r="D188" s="24"/>
      <c r="E188" s="31"/>
      <c r="F188" s="24"/>
      <c r="G188" t="str">
        <f t="shared" si="2"/>
        <v/>
      </c>
      <c r="H188" s="51"/>
      <c r="M188" s="31"/>
    </row>
    <row r="189" spans="1:13" x14ac:dyDescent="0.45">
      <c r="A189" s="23"/>
      <c r="C189" s="75"/>
      <c r="D189" s="24"/>
      <c r="E189" s="31"/>
      <c r="F189" s="24"/>
      <c r="G189" t="str">
        <f t="shared" si="2"/>
        <v/>
      </c>
      <c r="H189" s="51"/>
      <c r="M189" s="31"/>
    </row>
    <row r="190" spans="1:13" x14ac:dyDescent="0.45">
      <c r="A190" s="23"/>
      <c r="C190" s="75"/>
      <c r="D190" s="24"/>
      <c r="E190" s="31"/>
      <c r="F190" s="24"/>
      <c r="G190" t="str">
        <f t="shared" si="2"/>
        <v/>
      </c>
      <c r="H190" s="51"/>
      <c r="M190" s="31"/>
    </row>
    <row r="191" spans="1:13" x14ac:dyDescent="0.45">
      <c r="A191" s="23"/>
      <c r="C191" s="75"/>
      <c r="D191" s="24"/>
      <c r="E191" s="31"/>
      <c r="F191" s="24"/>
      <c r="G191" t="str">
        <f t="shared" si="2"/>
        <v/>
      </c>
      <c r="H191" s="51"/>
      <c r="M191" s="31"/>
    </row>
    <row r="192" spans="1:13" x14ac:dyDescent="0.45">
      <c r="A192" s="23"/>
      <c r="C192" s="75"/>
      <c r="D192" s="24"/>
      <c r="E192" s="31"/>
      <c r="F192" s="24"/>
      <c r="G192" t="str">
        <f t="shared" si="2"/>
        <v/>
      </c>
      <c r="H192" s="51"/>
      <c r="M192" s="31"/>
    </row>
    <row r="193" spans="1:13" x14ac:dyDescent="0.45">
      <c r="A193" s="23"/>
      <c r="C193" s="75"/>
      <c r="D193" s="24"/>
      <c r="E193" s="31"/>
      <c r="F193" s="24"/>
      <c r="G193" t="str">
        <f t="shared" si="2"/>
        <v/>
      </c>
      <c r="H193" s="51"/>
      <c r="M193" s="31"/>
    </row>
    <row r="194" spans="1:13" x14ac:dyDescent="0.45">
      <c r="A194" s="23"/>
      <c r="C194" s="75"/>
      <c r="D194" s="24"/>
      <c r="E194" s="31"/>
      <c r="F194" s="24"/>
      <c r="G194" t="str">
        <f t="shared" si="2"/>
        <v/>
      </c>
      <c r="H194" s="51"/>
      <c r="M194" s="31"/>
    </row>
    <row r="195" spans="1:13" x14ac:dyDescent="0.45">
      <c r="A195" s="23"/>
      <c r="C195" s="75"/>
      <c r="D195" s="24"/>
      <c r="E195" s="31"/>
      <c r="F195" s="24"/>
      <c r="G195" t="str">
        <f t="shared" si="2"/>
        <v/>
      </c>
      <c r="H195" s="51"/>
      <c r="M195" s="31"/>
    </row>
    <row r="196" spans="1:13" x14ac:dyDescent="0.45">
      <c r="A196" s="23"/>
      <c r="C196" s="75"/>
      <c r="D196" s="24"/>
      <c r="E196" s="31"/>
      <c r="F196" s="24"/>
      <c r="G196" t="str">
        <f t="shared" ref="G196:G202" si="3">IF(F196="","",IF(COUNTIF($B$3:$B$202,F196)&gt;=1,"yes","no"))</f>
        <v/>
      </c>
      <c r="H196" s="51"/>
      <c r="M196" s="31"/>
    </row>
    <row r="197" spans="1:13" x14ac:dyDescent="0.45">
      <c r="A197" s="23"/>
      <c r="C197" s="75"/>
      <c r="D197" s="24"/>
      <c r="E197" s="31"/>
      <c r="F197" s="24"/>
      <c r="G197" t="str">
        <f t="shared" si="3"/>
        <v/>
      </c>
      <c r="H197" s="51"/>
      <c r="M197" s="31"/>
    </row>
    <row r="198" spans="1:13" x14ac:dyDescent="0.45">
      <c r="A198" s="23"/>
      <c r="C198" s="75"/>
      <c r="D198" s="24"/>
      <c r="E198" s="31"/>
      <c r="F198" s="24"/>
      <c r="G198" t="str">
        <f t="shared" si="3"/>
        <v/>
      </c>
      <c r="H198" s="51"/>
      <c r="M198" s="31"/>
    </row>
    <row r="199" spans="1:13" x14ac:dyDescent="0.45">
      <c r="A199" s="23"/>
      <c r="C199" s="75"/>
      <c r="D199" s="24"/>
      <c r="E199" s="31"/>
      <c r="F199" s="24"/>
      <c r="G199" t="str">
        <f t="shared" si="3"/>
        <v/>
      </c>
      <c r="H199" s="51"/>
      <c r="M199" s="31"/>
    </row>
    <row r="200" spans="1:13" x14ac:dyDescent="0.45">
      <c r="A200" s="23"/>
      <c r="C200" s="75"/>
      <c r="D200" s="24"/>
      <c r="E200" s="31"/>
      <c r="F200" s="24"/>
      <c r="G200" t="str">
        <f t="shared" si="3"/>
        <v/>
      </c>
      <c r="H200" s="51"/>
      <c r="M200" s="31"/>
    </row>
    <row r="201" spans="1:13" x14ac:dyDescent="0.45">
      <c r="A201" s="23"/>
      <c r="C201" s="75"/>
      <c r="D201" s="24"/>
      <c r="E201" s="31"/>
      <c r="F201" s="24"/>
      <c r="G201" t="str">
        <f t="shared" si="3"/>
        <v/>
      </c>
      <c r="H201" s="51"/>
      <c r="M201" s="31"/>
    </row>
    <row r="202" spans="1:13" x14ac:dyDescent="0.45">
      <c r="A202" s="23"/>
      <c r="C202" s="75"/>
      <c r="D202" s="24"/>
      <c r="E202" s="31"/>
      <c r="F202" s="24"/>
      <c r="G202" t="str">
        <f t="shared" si="3"/>
        <v/>
      </c>
      <c r="H202" s="51"/>
      <c r="M202" s="31"/>
    </row>
    <row r="203" spans="1:13" ht="14.65" thickBot="1" x14ac:dyDescent="0.5">
      <c r="A203" s="18"/>
      <c r="B203" s="18"/>
      <c r="C203" s="18"/>
      <c r="D203" s="18"/>
      <c r="E203" s="18"/>
      <c r="F203" s="32"/>
      <c r="G203" s="33"/>
      <c r="H203" s="33"/>
      <c r="I203" s="33"/>
      <c r="J203" s="33"/>
      <c r="K203" s="33"/>
      <c r="L203" s="33"/>
      <c r="M203" s="34"/>
    </row>
  </sheetData>
  <conditionalFormatting sqref="B3:B202">
    <cfRule type="duplicateValues" dxfId="6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4BDD92-519A-4248-8304-F3E526DA05E8}">
  <sheetPr>
    <tabColor theme="5" tint="0.59999389629810485"/>
  </sheetPr>
  <dimension ref="A1:AX202"/>
  <sheetViews>
    <sheetView workbookViewId="0">
      <selection activeCell="B5" sqref="B5"/>
    </sheetView>
  </sheetViews>
  <sheetFormatPr defaultRowHeight="14.25" x14ac:dyDescent="0.45"/>
  <cols>
    <col min="1" max="1" width="5.86328125" style="3" customWidth="1"/>
    <col min="2" max="2" width="20.59765625" customWidth="1"/>
    <col min="3" max="3" width="15.59765625" customWidth="1"/>
    <col min="4" max="4" width="10.59765625" style="3" customWidth="1"/>
    <col min="5" max="6" width="10.59765625" style="19" customWidth="1"/>
    <col min="7" max="7" width="3.59765625" style="37" customWidth="1"/>
    <col min="8" max="9" width="15.59765625" customWidth="1"/>
    <col min="10" max="10" width="20.59765625" customWidth="1"/>
    <col min="11" max="11" width="5.86328125" customWidth="1"/>
    <col min="12" max="12" width="20.59765625" customWidth="1"/>
    <col min="13" max="13" width="5.86328125" customWidth="1"/>
    <col min="14" max="14" width="20.59765625" customWidth="1"/>
    <col min="15" max="17" width="5.86328125" customWidth="1"/>
    <col min="18" max="18" width="3.59765625" style="3" customWidth="1"/>
    <col min="19" max="20" width="15.59765625" customWidth="1"/>
    <col min="21" max="21" width="20.59765625" customWidth="1"/>
    <col min="22" max="22" width="5.86328125" customWidth="1"/>
    <col min="23" max="23" width="20.59765625" customWidth="1"/>
    <col min="24" max="24" width="5.86328125" customWidth="1"/>
    <col min="25" max="25" width="20.59765625" customWidth="1"/>
    <col min="26" max="28" width="5.86328125" customWidth="1"/>
    <col min="29" max="49" width="3.59765625" style="3" customWidth="1"/>
  </cols>
  <sheetData>
    <row r="1" spans="1:50" ht="123.75" customHeight="1" thickBot="1" x14ac:dyDescent="0.5">
      <c r="A1" s="2" t="str" cm="1">
        <f t="array" ref="A1:E201">RESULT!B3:F203</f>
        <v>Pos</v>
      </c>
      <c r="B1" s="1" t="str">
        <v>Name</v>
      </c>
      <c r="C1" s="1" t="str">
        <v>Club</v>
      </c>
      <c r="D1" s="2" t="str">
        <v>Cat</v>
      </c>
      <c r="E1" s="35" t="str">
        <v>Time</v>
      </c>
      <c r="F1" s="44" t="s">
        <v>1537</v>
      </c>
      <c r="G1" s="45" t="s">
        <v>1538</v>
      </c>
      <c r="H1" s="1" t="s">
        <v>1539</v>
      </c>
      <c r="I1" s="1" t="s">
        <v>1540</v>
      </c>
      <c r="J1" s="1" t="s">
        <v>1541</v>
      </c>
      <c r="K1" s="92" t="s">
        <v>1542</v>
      </c>
      <c r="L1" s="1" t="s">
        <v>1543</v>
      </c>
      <c r="M1" s="49" t="s">
        <v>1544</v>
      </c>
      <c r="N1" s="1" t="s">
        <v>1545</v>
      </c>
      <c r="O1" s="92" t="s">
        <v>1546</v>
      </c>
      <c r="P1" s="92" t="s">
        <v>1547</v>
      </c>
      <c r="Q1" s="93" t="s">
        <v>1548</v>
      </c>
      <c r="R1" s="46" t="s">
        <v>1549</v>
      </c>
      <c r="S1" s="1" t="s">
        <v>1539</v>
      </c>
      <c r="T1" s="1" t="s">
        <v>1540</v>
      </c>
      <c r="U1" s="94" t="s">
        <v>1541</v>
      </c>
      <c r="V1" s="92" t="s">
        <v>1542</v>
      </c>
      <c r="W1" s="94" t="s">
        <v>1543</v>
      </c>
      <c r="X1" s="92" t="s">
        <v>1544</v>
      </c>
      <c r="Y1" s="94" t="s">
        <v>1545</v>
      </c>
      <c r="Z1" s="92" t="s">
        <v>1546</v>
      </c>
      <c r="AA1" s="92" t="s">
        <v>1547</v>
      </c>
      <c r="AB1" s="93" t="s">
        <v>1548</v>
      </c>
      <c r="AC1" s="47" t="s">
        <v>1550</v>
      </c>
      <c r="AD1" s="48" t="s">
        <v>1551</v>
      </c>
      <c r="AE1" s="48" t="s">
        <v>1552</v>
      </c>
      <c r="AF1" s="48" t="s">
        <v>1553</v>
      </c>
      <c r="AG1" s="48" t="s">
        <v>1554</v>
      </c>
      <c r="AH1" s="48" t="s">
        <v>1555</v>
      </c>
      <c r="AI1" s="48" t="s">
        <v>1556</v>
      </c>
      <c r="AJ1" s="48" t="s">
        <v>1557</v>
      </c>
      <c r="AK1" s="48" t="s">
        <v>1558</v>
      </c>
      <c r="AL1" s="48" t="s">
        <v>1559</v>
      </c>
      <c r="AM1" s="48" t="s">
        <v>1560</v>
      </c>
      <c r="AN1" s="48" t="s">
        <v>1561</v>
      </c>
      <c r="AO1" s="48" t="s">
        <v>1562</v>
      </c>
      <c r="AP1" s="47" t="s">
        <v>1563</v>
      </c>
      <c r="AQ1" s="48" t="s">
        <v>1564</v>
      </c>
      <c r="AR1" s="48" t="s">
        <v>1565</v>
      </c>
      <c r="AS1" s="48" t="s">
        <v>1566</v>
      </c>
      <c r="AT1" s="48" t="s">
        <v>1567</v>
      </c>
      <c r="AU1" s="48" t="s">
        <v>1568</v>
      </c>
      <c r="AV1" s="48" t="s">
        <v>1569</v>
      </c>
      <c r="AW1" s="48" t="s">
        <v>1570</v>
      </c>
      <c r="AX1" s="24"/>
    </row>
    <row r="2" spans="1:50" s="28" customFormat="1" x14ac:dyDescent="0.45">
      <c r="A2" s="38">
        <v>1</v>
      </c>
      <c r="B2" s="28" t="str">
        <v>Mark Lamb</v>
      </c>
      <c r="C2" s="28" t="str">
        <v>Keswick AC</v>
      </c>
      <c r="D2" s="38" t="str">
        <v>MSEN</v>
      </c>
      <c r="E2" s="39">
        <v>3.591435185185185E-2</v>
      </c>
      <c r="F2" s="43" t="str">
        <f>LEFT(D2,1)</f>
        <v>M</v>
      </c>
      <c r="G2" s="40">
        <f>IF(OR(C2="",C2=" ",C2="FRA",C2="unattached",C2="(no club)",F2="F"),"",COUNTIFS(C$2:C2,C2,D$2:D2,"M*"))</f>
        <v>1</v>
      </c>
      <c r="H2" s="28" t="str">
        <f t="shared" ref="H2:H33" si="0">IF(G2="","",C2&amp;G2)</f>
        <v>Keswick AC1</v>
      </c>
      <c r="I2" s="28" t="str">
        <f t="shared" ref="I2:I18" si="1">IF(G2=3,C2,"")</f>
        <v/>
      </c>
      <c r="J2" s="28" t="str">
        <f t="shared" ref="J2:J33" si="2">IF($I2="","",_xlfn.XLOOKUP($I2&amp;"1",H:H,B:B))</f>
        <v/>
      </c>
      <c r="K2" t="str">
        <f t="shared" ref="K2:K33" si="3">IF($I2="","",_xlfn.XLOOKUP($I2&amp;"1",H:H,AC:AC))</f>
        <v/>
      </c>
      <c r="L2" s="28" t="str">
        <f t="shared" ref="L2:L33" si="4">IF(I2="","",_xlfn.XLOOKUP(I2&amp;"2",H:H,B:B))</f>
        <v/>
      </c>
      <c r="M2" s="28" t="str">
        <f t="shared" ref="M2:M33" si="5">IF($I2="","",_xlfn.XLOOKUP($I2&amp;"2",H:H,AC:AC))</f>
        <v/>
      </c>
      <c r="N2" s="28" t="str">
        <f t="shared" ref="N2:N33" si="6">IF(I2="","",_xlfn.XLOOKUP(I2&amp;"3",H:H,B:B))</f>
        <v/>
      </c>
      <c r="O2" t="str">
        <f t="shared" ref="O2:O33" si="7">IF($I2="","",_xlfn.XLOOKUP($I2&amp;"3",H:H,AC:AC))</f>
        <v/>
      </c>
      <c r="P2" t="str">
        <f>IF(I2="","",K2+M2+O2)</f>
        <v/>
      </c>
      <c r="Q2" t="str">
        <f>IF(P2="","",RANK(P2,P:P,1))</f>
        <v/>
      </c>
      <c r="R2" s="25" t="str">
        <f>IF(OR(C2="",C2=" ",C2="FRA",C2="unattached",C2="(no club)",F2="M"),"",COUNTIFS(C$2:C2,C2,D$2:D2,"F*"))</f>
        <v/>
      </c>
      <c r="S2" s="28" t="str">
        <f t="shared" ref="S2:S33" si="8">IF(R2="","",C2&amp;R2)</f>
        <v/>
      </c>
      <c r="T2" s="28" t="str">
        <f t="shared" ref="T2:T33" si="9">IF(R2=3,C2,"")</f>
        <v/>
      </c>
      <c r="U2" t="str">
        <f t="shared" ref="U2:U33" si="10">IF(T2="","",_xlfn.XLOOKUP(T2&amp;"1",S:S,B:B))</f>
        <v/>
      </c>
      <c r="V2" t="str">
        <f t="shared" ref="V2:V33" si="11">IF($T2="","",_xlfn.XLOOKUP($T2&amp;"1",S:S,AP:AP))</f>
        <v/>
      </c>
      <c r="W2" t="str">
        <f>IF(T2="","",_xlfn.XLOOKUP(T2&amp;"2",S:S,B:B))</f>
        <v/>
      </c>
      <c r="X2" t="str">
        <f t="shared" ref="X2:X33" si="12">IF($T2="","",_xlfn.XLOOKUP($T2&amp;"2",S:S,AP:AP))</f>
        <v/>
      </c>
      <c r="Y2" t="str">
        <f>IF(T2="","",_xlfn.XLOOKUP(T2&amp;"3",S:S,B:B))</f>
        <v/>
      </c>
      <c r="Z2" t="str">
        <f t="shared" ref="Z2:Z33" si="13">IF($T2="","",_xlfn.XLOOKUP($T2&amp;"3",S:S,AP:AP))</f>
        <v/>
      </c>
      <c r="AA2" t="str">
        <f>IF(T2="","",V2+X2+Z2)</f>
        <v/>
      </c>
      <c r="AB2" t="str">
        <f>IF(AA2="","",RANK(AA2,AA:AA,1))</f>
        <v/>
      </c>
      <c r="AC2" s="25">
        <f>IF(OR(D2="MSEN",D2="MV40",D2="MV50",D2="MV60",D2="MV70",D2="MV80",D2="MU23",D2="MU19",D2="MU17"),COUNTIF(D$2:D2,"M*"),"")</f>
        <v>1</v>
      </c>
      <c r="AD2" s="38" t="str">
        <f>IF(OR(D2="MU23",D2="MU19",D2="MU17"),COUNTIF(D$2:D2,"MU*"),"")</f>
        <v/>
      </c>
      <c r="AE2" s="38" t="str">
        <f>IF(OR(D2="MU19",D2="MU17"),COUNTIF(D$2:D2,"MU1*"),"")</f>
        <v/>
      </c>
      <c r="AF2" s="38" t="str">
        <f>IF(OR(D2="MU17"),COUNTIF(D$2:D2,"MU17"),"")</f>
        <v/>
      </c>
      <c r="AG2" s="38"/>
      <c r="AH2" s="38"/>
      <c r="AI2" s="38"/>
      <c r="AJ2" s="38"/>
      <c r="AK2" s="38"/>
      <c r="AL2" s="38" t="str">
        <f>IF(OR(D2="MV40",D2="MV50",D2="MV60",D2="MV70",D2="MV80"),COUNTIF(D$2:D2,"MV*"),"")</f>
        <v/>
      </c>
      <c r="AM2" s="38" t="str">
        <f>IF(OR(D2="MV50",D2="MV60",D2="MV70",D2="MV80"),COUNTIF(D$2:D2,"MV50")+COUNTIF(D$2:D2,"MV60")+COUNTIF(D$2:D2,"MV70")+COUNTIF(D$2:D2,"MV80"),"")</f>
        <v/>
      </c>
      <c r="AN2" s="38" t="str">
        <f>IF(OR(D2="MV60",D2="MV70",D2="MV80"),COUNTIF(D$2:D2,"MV60")+COUNTIF(D$2:D2,"MV70")+COUNTIF(D$2:D2,"MV80"),"")</f>
        <v/>
      </c>
      <c r="AO2" s="38" t="str">
        <f>IF(OR(D2="MV70",D2="MV80"),COUNTIF(D$2:D2,"MV70")+COUNTIF(D$2:D2,"MV80"),"")</f>
        <v/>
      </c>
      <c r="AP2" s="25" t="str">
        <f>IF(OR(D2="FSEN",D2="FV40",D2="FV50",D2="FV60",D2="FV70",D2="FV80",D2="FU23",D2="FU19",D2="FU17"),COUNTIF(D$2:D2,"F*"),"")</f>
        <v/>
      </c>
      <c r="AQ2" s="38" t="str">
        <f>IF(OR(D2="FU23",D2="FU19",D2="FU17"),COUNTIF(D$2:D2,"FU*"),"")</f>
        <v/>
      </c>
      <c r="AR2" s="38" t="str">
        <f>IF(OR(D2="FU19",D2="FU17"),COUNTIF(D$2:D2,"FU1*"),"")</f>
        <v/>
      </c>
      <c r="AS2" s="38" t="str">
        <f>IF(OR(D2="FU17"),COUNTIF(D$2:D2,"FU17"),"")</f>
        <v/>
      </c>
      <c r="AT2" s="38" t="str">
        <f>IF(OR(D2="FV40",D2="FV50",D2="FV60",D2="FV70",D2="FV80"),COUNTIF(D$2:D2,"FV*"),"")</f>
        <v/>
      </c>
      <c r="AU2" s="38" t="str">
        <f>IF(OR(D2="FV50",D2="FV60",D2="FV70",D2="FV80"),COUNTIF(D$2:D2,"FV50")+COUNTIF(D$2:D2,"FV60")+COUNTIF(D$2:D2,"FV70")+COUNTIF(D$2:D2,"FV80"),"")</f>
        <v/>
      </c>
      <c r="AV2" s="38" t="str">
        <f>IF(OR(D2="FV60",D2="FV70",D2="FV80"),COUNTIF(D$2:D2,"FV60")+COUNTIF(D$2:D2,"FV70")+COUNTIF(D$2:D2,"FV80"),"")</f>
        <v/>
      </c>
      <c r="AW2" s="41" t="str">
        <f>IF(OR(D2="FV70",D2="FV80"),COUNTIF(D$2:D2,"FV70")+COUNTIF(D$2:D2,"FV80"),"")</f>
        <v/>
      </c>
      <c r="AX2" s="27"/>
    </row>
    <row r="3" spans="1:50" x14ac:dyDescent="0.45">
      <c r="A3" s="3">
        <v>2</v>
      </c>
      <c r="B3" t="str">
        <v>Joe Cox</v>
      </c>
      <c r="C3" t="str">
        <v>Keswick AC</v>
      </c>
      <c r="D3" s="3" t="str">
        <v>MSEN</v>
      </c>
      <c r="E3" s="19">
        <v>3.6030092592592593E-2</v>
      </c>
      <c r="F3" s="42" t="str">
        <f t="shared" ref="F3:F66" si="14">LEFT(D3,1)</f>
        <v>M</v>
      </c>
      <c r="G3" s="36">
        <f>IF(OR(C3="",C3=" ",C3="FRA",C3="unattached",C3="(no club)",F3="F"),"",COUNTIFS(C$2:C3,C3,D$2:D3,"M*"))</f>
        <v>2</v>
      </c>
      <c r="H3" t="str">
        <f t="shared" si="0"/>
        <v>Keswick AC2</v>
      </c>
      <c r="I3" t="str">
        <f t="shared" si="1"/>
        <v/>
      </c>
      <c r="J3" t="str">
        <f t="shared" si="2"/>
        <v/>
      </c>
      <c r="K3" t="str">
        <f t="shared" si="3"/>
        <v/>
      </c>
      <c r="L3" t="str">
        <f t="shared" si="4"/>
        <v/>
      </c>
      <c r="M3" t="str">
        <f t="shared" si="5"/>
        <v/>
      </c>
      <c r="N3" t="str">
        <f t="shared" si="6"/>
        <v/>
      </c>
      <c r="O3" t="str">
        <f t="shared" si="7"/>
        <v/>
      </c>
      <c r="P3" t="str">
        <f>IF(I3="","",K3+M3+O3)</f>
        <v/>
      </c>
      <c r="Q3" t="str">
        <f t="shared" ref="Q3:Q66" si="15">IF(P3="","",RANK(P3,P:P,1))</f>
        <v/>
      </c>
      <c r="R3" s="26" t="str">
        <f>IF(OR(C3="",C3=" ",C3="FRA",C3="unattached",C3="(no club)",F3="M"),"",COUNTIFS(C$2:C3,C3,D$2:D3,"F*"))</f>
        <v/>
      </c>
      <c r="S3" t="str">
        <f t="shared" si="8"/>
        <v/>
      </c>
      <c r="T3" t="str">
        <f t="shared" si="9"/>
        <v/>
      </c>
      <c r="U3" t="str">
        <f t="shared" si="10"/>
        <v/>
      </c>
      <c r="V3" t="str">
        <f t="shared" si="11"/>
        <v/>
      </c>
      <c r="W3" t="str">
        <f t="shared" ref="W3:W66" si="16">IF(T3="","",_xlfn.XLOOKUP(T3&amp;"2",S:S,B:B))</f>
        <v/>
      </c>
      <c r="X3" t="str">
        <f t="shared" si="12"/>
        <v/>
      </c>
      <c r="Y3" t="str">
        <f t="shared" ref="Y3:Y66" si="17">IF(T3="","",_xlfn.XLOOKUP(T3&amp;"3",S:S,B:B))</f>
        <v/>
      </c>
      <c r="Z3" t="str">
        <f t="shared" si="13"/>
        <v/>
      </c>
      <c r="AA3" t="str">
        <f>IF(T3="","",V3+X3+Z3)</f>
        <v/>
      </c>
      <c r="AB3" t="str">
        <f t="shared" ref="AB3:AB66" si="18">IF(AA3="","",RANK(AA3,AA:AA,1))</f>
        <v/>
      </c>
      <c r="AC3" s="26">
        <f>IF(OR(D3="MSEN",D3="MV40",D3="MV50",D3="MV60",D3="MV70",D3="MV80",D3="MU23",D3="MU19",D3="MU17"),COUNTIF(D$2:D3,"M*"),"")</f>
        <v>2</v>
      </c>
      <c r="AD3" s="3" t="str">
        <f>IF(OR(D3="MU23",D3="MU19",D3="MU17"),COUNTIF(D$2:D3,"MU*"),"")</f>
        <v/>
      </c>
      <c r="AE3" s="3" t="str">
        <f>IF(OR(D3="MU19",D3="MU17"),COUNTIF(D$2:D3,"MU1*"),"")</f>
        <v/>
      </c>
      <c r="AF3" s="3" t="str">
        <f>IF(OR(D3="MU17"),COUNTIF(D$2:D3,"MU17"),"")</f>
        <v/>
      </c>
      <c r="AL3" s="3" t="str">
        <f>IF(OR(D3="MV40",D3="MV50",D3="MV60",D3="MV70",D3="MV80"),COUNTIF(D$2:D3,"MV*"),"")</f>
        <v/>
      </c>
      <c r="AM3" s="3" t="str">
        <f>IF(OR(D3="MV50",D3="MV60",D3="MV70",D3="MV80"),COUNTIF(D$2:D3,"MV50")+COUNTIF(D$2:D3,"MV60")+COUNTIF(D$2:D3,"MV70")+COUNTIF(D$2:D3,"MV80"),"")</f>
        <v/>
      </c>
      <c r="AN3" s="3" t="str">
        <f>IF(OR(D3="MV60",D3="MV70",D3="MV80"),COUNTIF(D$2:D3,"MV60")+COUNTIF(D$2:D3,"MV70")+COUNTIF(D$2:D3,"MV80"),"")</f>
        <v/>
      </c>
      <c r="AO3" s="3" t="str">
        <f>IF(OR(D3="MV70",D3="MV80"),COUNTIF(D$2:D3,"MV70")+COUNTIF(D$2:D3,"MV80"),"")</f>
        <v/>
      </c>
      <c r="AP3" s="26" t="str">
        <f>IF(OR(D3="FSEN",D3="FV40",D3="FV50",D3="FV60",D3="FV70",D3="FV80",D3="FU23",D3="FU19",D3="FU17"),COUNTIF(D$2:D3,"F*"),"")</f>
        <v/>
      </c>
      <c r="AQ3" s="3" t="str">
        <f>IF(OR(D3="FU23",D3="FU19",D3="FU17"),COUNTIF(D$2:D3,"FU*"),"")</f>
        <v/>
      </c>
      <c r="AR3" s="3" t="str">
        <f>IF(OR(D3="FU19",D3="FU17"),COUNTIF(D$2:D3,"FU1*"),"")</f>
        <v/>
      </c>
      <c r="AS3" s="3" t="str">
        <f>IF(OR(D3="FU17"),COUNTIF(D$2:D3,"FU17"),"")</f>
        <v/>
      </c>
      <c r="AT3" s="3" t="str">
        <f>IF(OR(D3="FV40",D3="FV50",D3="FV60",D3="FV70",D3="FV80"),COUNTIF(D$2:D3,"FV*"),"")</f>
        <v/>
      </c>
      <c r="AU3" s="3" t="str">
        <f>IF(OR(D3="FV50",D3="FV60",D3="FV70",D3="FV80"),COUNTIF(D$2:D3,"FV50")+COUNTIF(D$2:D3,"FV60")+COUNTIF(D$2:D3,"FV70")+COUNTIF(D$2:D3,"FV80"),"")</f>
        <v/>
      </c>
      <c r="AV3" s="3" t="str">
        <f>IF(OR(D3="FV60",D3="FV70",D3="FV80"),COUNTIF(D$2:D3,"FV60")+COUNTIF(D$2:D3,"FV70")+COUNTIF(D$2:D3,"FV80"),"")</f>
        <v/>
      </c>
      <c r="AW3" s="3" t="str">
        <f>IF(OR(D3="FV70",D3="FV80"),COUNTIF(D$2:D3,"FV70")+COUNTIF(D$2:D3,"FV80"),"")</f>
        <v/>
      </c>
      <c r="AX3" s="24"/>
    </row>
    <row r="4" spans="1:50" x14ac:dyDescent="0.45">
      <c r="A4" s="3">
        <v>3</v>
      </c>
      <c r="B4" t="str">
        <v>Jack McAtear</v>
      </c>
      <c r="C4" t="str">
        <v>Eden Runners</v>
      </c>
      <c r="D4" s="3" t="str">
        <v>MSEN</v>
      </c>
      <c r="E4" s="19">
        <v>3.681712962962963E-2</v>
      </c>
      <c r="F4" s="42" t="str">
        <f t="shared" si="14"/>
        <v>M</v>
      </c>
      <c r="G4" s="36">
        <f>IF(OR(C4="",C4=" ",C4="FRA",C4="unattached",C4="(no club)",F4="F"),"",COUNTIFS(C$2:C4,C4,D$2:D4,"M*"))</f>
        <v>1</v>
      </c>
      <c r="H4" t="str">
        <f t="shared" si="0"/>
        <v>Eden Runners1</v>
      </c>
      <c r="I4" t="str">
        <f t="shared" si="1"/>
        <v/>
      </c>
      <c r="J4" t="str">
        <f t="shared" si="2"/>
        <v/>
      </c>
      <c r="K4" t="str">
        <f t="shared" si="3"/>
        <v/>
      </c>
      <c r="L4" t="str">
        <f t="shared" si="4"/>
        <v/>
      </c>
      <c r="M4" t="str">
        <f t="shared" si="5"/>
        <v/>
      </c>
      <c r="N4" t="str">
        <f t="shared" si="6"/>
        <v/>
      </c>
      <c r="O4" t="str">
        <f t="shared" si="7"/>
        <v/>
      </c>
      <c r="P4" t="str">
        <f t="shared" ref="P4:P67" si="19">IF(I4="","",K4+M4+O4)</f>
        <v/>
      </c>
      <c r="Q4" t="str">
        <f t="shared" si="15"/>
        <v/>
      </c>
      <c r="R4" s="26" t="str">
        <f>IF(OR(C4="",C4=" ",C4="FRA",C4="unattached",C4="(no club)",F4="M"),"",COUNTIFS(C$2:C4,C4,D$2:D4,"F*"))</f>
        <v/>
      </c>
      <c r="S4" t="str">
        <f t="shared" si="8"/>
        <v/>
      </c>
      <c r="T4" t="str">
        <f t="shared" si="9"/>
        <v/>
      </c>
      <c r="U4" t="str">
        <f t="shared" si="10"/>
        <v/>
      </c>
      <c r="V4" t="str">
        <f t="shared" si="11"/>
        <v/>
      </c>
      <c r="W4" t="str">
        <f t="shared" si="16"/>
        <v/>
      </c>
      <c r="X4" t="str">
        <f t="shared" si="12"/>
        <v/>
      </c>
      <c r="Y4" t="str">
        <f t="shared" si="17"/>
        <v/>
      </c>
      <c r="Z4" t="str">
        <f t="shared" si="13"/>
        <v/>
      </c>
      <c r="AA4" t="str">
        <f t="shared" ref="AA4:AA67" si="20">IF(T4="","",V4+X4+Z4)</f>
        <v/>
      </c>
      <c r="AB4" t="str">
        <f t="shared" si="18"/>
        <v/>
      </c>
      <c r="AC4" s="26">
        <f>IF(OR(D4="MSEN",D4="MV40",D4="MV50",D4="MV60",D4="MV70",D4="MV80",D4="MU23",D4="MU19",D4="MU17"),COUNTIF(D$2:D4,"M*"),"")</f>
        <v>3</v>
      </c>
      <c r="AD4" s="3" t="str">
        <f>IF(OR(D4="MU23",D4="MU19",D4="MU17"),COUNTIF(D$2:D4,"MU*"),"")</f>
        <v/>
      </c>
      <c r="AE4" s="3" t="str">
        <f>IF(OR(D4="MU19",D4="MU17"),COUNTIF(D$2:D4,"MU1*"),"")</f>
        <v/>
      </c>
      <c r="AF4" s="3" t="str">
        <f>IF(OR(D4="MU17"),COUNTIF(D$2:D4,"MU17"),"")</f>
        <v/>
      </c>
      <c r="AL4" s="3" t="str">
        <f>IF(OR(D4="MV40",D4="MV50",D4="MV60",D4="MV70",D4="MV80"),COUNTIF(D$2:D4,"MV*"),"")</f>
        <v/>
      </c>
      <c r="AM4" s="3" t="str">
        <f>IF(OR(D4="MV50",D4="MV60",D4="MV70",D4="MV80"),COUNTIF(D$2:D4,"MV50")+COUNTIF(D$2:D4,"MV60")+COUNTIF(D$2:D4,"MV70")+COUNTIF(D$2:D4,"MV80"),"")</f>
        <v/>
      </c>
      <c r="AN4" s="3" t="str">
        <f>IF(OR(D4="MV60",D4="MV70",D4="MV80"),COUNTIF(D$2:D4,"MV60")+COUNTIF(D$2:D4,"MV70")+COUNTIF(D$2:D4,"MV80"),"")</f>
        <v/>
      </c>
      <c r="AO4" s="3" t="str">
        <f>IF(OR(D4="MV70",D4="MV80"),COUNTIF(D$2:D4,"MV70")+COUNTIF(D$2:D4,"MV80"),"")</f>
        <v/>
      </c>
      <c r="AP4" s="26" t="str">
        <f>IF(OR(D4="FSEN",D4="FV40",D4="FV50",D4="FV60",D4="FV70",D4="FV80",D4="FU23",D4="FU19",D4="FU17"),COUNTIF(D$2:D4,"F*"),"")</f>
        <v/>
      </c>
      <c r="AQ4" s="3" t="str">
        <f>IF(OR(D4="FU23",D4="FU19",D4="FU17"),COUNTIF(D$2:D4,"FU*"),"")</f>
        <v/>
      </c>
      <c r="AR4" s="3" t="str">
        <f>IF(OR(D4="FU19",D4="FU17"),COUNTIF(D$2:D4,"FU1*"),"")</f>
        <v/>
      </c>
      <c r="AS4" s="3" t="str">
        <f>IF(OR(D4="FU17"),COUNTIF(D$2:D4,"FU17"),"")</f>
        <v/>
      </c>
      <c r="AT4" s="3" t="str">
        <f>IF(OR(D4="FV40",D4="FV50",D4="FV60",D4="FV70",D4="FV80"),COUNTIF(D$2:D4,"FV*"),"")</f>
        <v/>
      </c>
      <c r="AU4" s="3" t="str">
        <f>IF(OR(D4="FV50",D4="FV60",D4="FV70",D4="FV80"),COUNTIF(D$2:D4,"FV50")+COUNTIF(D$2:D4,"FV60")+COUNTIF(D$2:D4,"FV70")+COUNTIF(D$2:D4,"FV80"),"")</f>
        <v/>
      </c>
      <c r="AV4" s="3" t="str">
        <f>IF(OR(D4="FV60",D4="FV70",D4="FV80"),COUNTIF(D$2:D4,"FV60")+COUNTIF(D$2:D4,"FV70")+COUNTIF(D$2:D4,"FV80"),"")</f>
        <v/>
      </c>
      <c r="AW4" s="3" t="str">
        <f>IF(OR(D4="FV70",D4="FV80"),COUNTIF(D$2:D4,"FV70")+COUNTIF(D$2:D4,"FV80"),"")</f>
        <v/>
      </c>
      <c r="AX4" s="24"/>
    </row>
    <row r="5" spans="1:50" x14ac:dyDescent="0.45">
      <c r="A5" s="3">
        <v>4</v>
      </c>
      <c r="B5" t="str">
        <v>Matthew Atkinson</v>
      </c>
      <c r="C5" t="str">
        <v>Keswick AC</v>
      </c>
      <c r="D5" s="3" t="str">
        <v>MSEN</v>
      </c>
      <c r="E5" s="19">
        <v>3.6967592592592594E-2</v>
      </c>
      <c r="F5" s="42" t="str">
        <f t="shared" si="14"/>
        <v>M</v>
      </c>
      <c r="G5" s="36">
        <f>IF(OR(C5="",C5=" ",C5="FRA",C5="unattached",C5="(no club)",F5="F"),"",COUNTIFS(C$2:C5,C5,D$2:D5,"M*"))</f>
        <v>3</v>
      </c>
      <c r="H5" t="str">
        <f t="shared" si="0"/>
        <v>Keswick AC3</v>
      </c>
      <c r="I5" t="str">
        <f t="shared" si="1"/>
        <v>Keswick AC</v>
      </c>
      <c r="J5" t="str">
        <f t="shared" si="2"/>
        <v>Mark Lamb</v>
      </c>
      <c r="K5">
        <f t="shared" si="3"/>
        <v>1</v>
      </c>
      <c r="L5" t="str">
        <f t="shared" si="4"/>
        <v>Joe Cox</v>
      </c>
      <c r="M5">
        <f t="shared" si="5"/>
        <v>2</v>
      </c>
      <c r="N5" t="str">
        <f t="shared" si="6"/>
        <v>Matthew Atkinson</v>
      </c>
      <c r="O5">
        <f t="shared" si="7"/>
        <v>4</v>
      </c>
      <c r="P5">
        <f t="shared" si="19"/>
        <v>7</v>
      </c>
      <c r="Q5">
        <f t="shared" si="15"/>
        <v>1</v>
      </c>
      <c r="R5" s="26" t="str">
        <f>IF(OR(C5="",C5=" ",C5="FRA",C5="unattached",C5="(no club)",F5="M"),"",COUNTIFS(C$2:C5,C5,D$2:D5,"F*"))</f>
        <v/>
      </c>
      <c r="S5" t="str">
        <f t="shared" si="8"/>
        <v/>
      </c>
      <c r="T5" t="str">
        <f t="shared" si="9"/>
        <v/>
      </c>
      <c r="U5" t="str">
        <f t="shared" si="10"/>
        <v/>
      </c>
      <c r="V5" t="str">
        <f t="shared" si="11"/>
        <v/>
      </c>
      <c r="W5" t="str">
        <f t="shared" si="16"/>
        <v/>
      </c>
      <c r="X5" t="str">
        <f t="shared" si="12"/>
        <v/>
      </c>
      <c r="Y5" t="str">
        <f t="shared" si="17"/>
        <v/>
      </c>
      <c r="Z5" t="str">
        <f t="shared" si="13"/>
        <v/>
      </c>
      <c r="AA5" t="str">
        <f t="shared" si="20"/>
        <v/>
      </c>
      <c r="AB5" t="str">
        <f t="shared" si="18"/>
        <v/>
      </c>
      <c r="AC5" s="26">
        <f>IF(OR(D5="MSEN",D5="MV40",D5="MV50",D5="MV60",D5="MV70",D5="MV80",D5="MU23",D5="MU19",D5="MU17"),COUNTIF(D$2:D5,"M*"),"")</f>
        <v>4</v>
      </c>
      <c r="AD5" s="3" t="str">
        <f>IF(OR(D5="MU23",D5="MU19",D5="MU17"),COUNTIF(D$2:D5,"MU*"),"")</f>
        <v/>
      </c>
      <c r="AE5" s="3" t="str">
        <f>IF(OR(D5="MU19",D5="MU17"),COUNTIF(D$2:D5,"MU1*"),"")</f>
        <v/>
      </c>
      <c r="AF5" s="3" t="str">
        <f>IF(OR(D5="MU17"),COUNTIF(D$2:D5,"MU17"),"")</f>
        <v/>
      </c>
      <c r="AL5" s="3" t="str">
        <f>IF(OR(D5="MV40",D5="MV50",D5="MV60",D5="MV70",D5="MV80"),COUNTIF(D$2:D5,"MV*"),"")</f>
        <v/>
      </c>
      <c r="AM5" s="3" t="str">
        <f>IF(OR(D5="MV50",D5="MV60",D5="MV70",D5="MV80"),COUNTIF(D$2:D5,"MV50")+COUNTIF(D$2:D5,"MV60")+COUNTIF(D$2:D5,"MV70")+COUNTIF(D$2:D5,"MV80"),"")</f>
        <v/>
      </c>
      <c r="AN5" s="3" t="str">
        <f>IF(OR(D5="MV60",D5="MV70",D5="MV80"),COUNTIF(D$2:D5,"MV60")+COUNTIF(D$2:D5,"MV70")+COUNTIF(D$2:D5,"MV80"),"")</f>
        <v/>
      </c>
      <c r="AO5" s="3" t="str">
        <f>IF(OR(D5="MV70",D5="MV80"),COUNTIF(D$2:D5,"MV70")+COUNTIF(D$2:D5,"MV80"),"")</f>
        <v/>
      </c>
      <c r="AP5" s="26" t="str">
        <f>IF(OR(D5="FSEN",D5="FV40",D5="FV50",D5="FV60",D5="FV70",D5="FV80",D5="FU23",D5="FU19",D5="FU17"),COUNTIF(D$2:D5,"F*"),"")</f>
        <v/>
      </c>
      <c r="AQ5" s="3" t="str">
        <f>IF(OR(D5="FU23",D5="FU19",D5="FU17"),COUNTIF(D$2:D5,"FU*"),"")</f>
        <v/>
      </c>
      <c r="AR5" s="3" t="str">
        <f>IF(OR(D5="FU19",D5="FU17"),COUNTIF(D$2:D5,"FU1*"),"")</f>
        <v/>
      </c>
      <c r="AS5" s="3" t="str">
        <f>IF(OR(D5="FU17"),COUNTIF(D$2:D5,"FU17"),"")</f>
        <v/>
      </c>
      <c r="AT5" s="3" t="str">
        <f>IF(OR(D5="FV40",D5="FV50",D5="FV60",D5="FV70",D5="FV80"),COUNTIF(D$2:D5,"FV*"),"")</f>
        <v/>
      </c>
      <c r="AU5" s="3" t="str">
        <f>IF(OR(D5="FV50",D5="FV60",D5="FV70",D5="FV80"),COUNTIF(D$2:D5,"FV50")+COUNTIF(D$2:D5,"FV60")+COUNTIF(D$2:D5,"FV70")+COUNTIF(D$2:D5,"FV80"),"")</f>
        <v/>
      </c>
      <c r="AV5" s="3" t="str">
        <f>IF(OR(D5="FV60",D5="FV70",D5="FV80"),COUNTIF(D$2:D5,"FV60")+COUNTIF(D$2:D5,"FV70")+COUNTIF(D$2:D5,"FV80"),"")</f>
        <v/>
      </c>
      <c r="AW5" s="3" t="str">
        <f>IF(OR(D5="FV70",D5="FV80"),COUNTIF(D$2:D5,"FV70")+COUNTIF(D$2:D5,"FV80"),"")</f>
        <v/>
      </c>
      <c r="AX5" s="24"/>
    </row>
    <row r="6" spans="1:50" x14ac:dyDescent="0.45">
      <c r="A6" s="3">
        <v>5</v>
      </c>
      <c r="B6" t="str">
        <v>Michael McGleenan</v>
      </c>
      <c r="C6" t="str">
        <v>Keswick AC</v>
      </c>
      <c r="D6" s="3" t="str">
        <v>MSEN</v>
      </c>
      <c r="E6" s="19">
        <v>3.7037037037037035E-2</v>
      </c>
      <c r="F6" s="42" t="str">
        <f t="shared" si="14"/>
        <v>M</v>
      </c>
      <c r="G6" s="36">
        <f>IF(OR(C6="",C6=" ",C6="FRA",C6="unattached",C6="(no club)",F6="F"),"",COUNTIFS(C$2:C6,C6,D$2:D6,"M*"))</f>
        <v>4</v>
      </c>
      <c r="H6" t="str">
        <f t="shared" si="0"/>
        <v>Keswick AC4</v>
      </c>
      <c r="I6" t="str">
        <f t="shared" si="1"/>
        <v/>
      </c>
      <c r="J6" t="str">
        <f t="shared" si="2"/>
        <v/>
      </c>
      <c r="K6" t="str">
        <f t="shared" si="3"/>
        <v/>
      </c>
      <c r="L6" t="str">
        <f t="shared" si="4"/>
        <v/>
      </c>
      <c r="M6" t="str">
        <f t="shared" si="5"/>
        <v/>
      </c>
      <c r="N6" t="str">
        <f t="shared" si="6"/>
        <v/>
      </c>
      <c r="O6" t="str">
        <f t="shared" si="7"/>
        <v/>
      </c>
      <c r="P6" t="str">
        <f t="shared" si="19"/>
        <v/>
      </c>
      <c r="Q6" t="str">
        <f t="shared" si="15"/>
        <v/>
      </c>
      <c r="R6" s="26" t="str">
        <f>IF(OR(C6="",C6=" ",C6="FRA",C6="unattached",C6="(no club)",F6="M"),"",COUNTIFS(C$2:C6,C6,D$2:D6,"F*"))</f>
        <v/>
      </c>
      <c r="S6" t="str">
        <f t="shared" si="8"/>
        <v/>
      </c>
      <c r="T6" t="str">
        <f t="shared" si="9"/>
        <v/>
      </c>
      <c r="U6" t="str">
        <f t="shared" si="10"/>
        <v/>
      </c>
      <c r="V6" t="str">
        <f t="shared" si="11"/>
        <v/>
      </c>
      <c r="W6" t="str">
        <f t="shared" si="16"/>
        <v/>
      </c>
      <c r="X6" t="str">
        <f t="shared" si="12"/>
        <v/>
      </c>
      <c r="Y6" t="str">
        <f t="shared" si="17"/>
        <v/>
      </c>
      <c r="Z6" t="str">
        <f t="shared" si="13"/>
        <v/>
      </c>
      <c r="AA6" t="str">
        <f t="shared" si="20"/>
        <v/>
      </c>
      <c r="AB6" t="str">
        <f t="shared" si="18"/>
        <v/>
      </c>
      <c r="AC6" s="26">
        <f>IF(OR(D6="MSEN",D6="MV40",D6="MV50",D6="MV60",D6="MV70",D6="MV80",D6="MU23",D6="MU19",D6="MU17"),COUNTIF(D$2:D6,"M*"),"")</f>
        <v>5</v>
      </c>
      <c r="AD6" s="3" t="str">
        <f>IF(OR(D6="MU23",D6="MU19",D6="MU17"),COUNTIF(D$2:D6,"MU*"),"")</f>
        <v/>
      </c>
      <c r="AE6" s="3" t="str">
        <f>IF(OR(D6="MU19",D6="MU17"),COUNTIF(D$2:D6,"MU1*"),"")</f>
        <v/>
      </c>
      <c r="AF6" s="3" t="str">
        <f>IF(OR(D6="MU17"),COUNTIF(D$2:D6,"MU17"),"")</f>
        <v/>
      </c>
      <c r="AL6" s="3" t="str">
        <f>IF(OR(D6="MV40",D6="MV50",D6="MV60",D6="MV70",D6="MV80"),COUNTIF(D$2:D6,"MV*"),"")</f>
        <v/>
      </c>
      <c r="AM6" s="3" t="str">
        <f>IF(OR(D6="MV50",D6="MV60",D6="MV70",D6="MV80"),COUNTIF(D$2:D6,"MV50")+COUNTIF(D$2:D6,"MV60")+COUNTIF(D$2:D6,"MV70")+COUNTIF(D$2:D6,"MV80"),"")</f>
        <v/>
      </c>
      <c r="AN6" s="3" t="str">
        <f>IF(OR(D6="MV60",D6="MV70",D6="MV80"),COUNTIF(D$2:D6,"MV60")+COUNTIF(D$2:D6,"MV70")+COUNTIF(D$2:D6,"MV80"),"")</f>
        <v/>
      </c>
      <c r="AO6" s="3" t="str">
        <f>IF(OR(D6="MV70",D6="MV80"),COUNTIF(D$2:D6,"MV70")+COUNTIF(D$2:D6,"MV80"),"")</f>
        <v/>
      </c>
      <c r="AP6" s="26" t="str">
        <f>IF(OR(D6="FSEN",D6="FV40",D6="FV50",D6="FV60",D6="FV70",D6="FV80",D6="FU23",D6="FU19",D6="FU17"),COUNTIF(D$2:D6,"F*"),"")</f>
        <v/>
      </c>
      <c r="AQ6" s="3" t="str">
        <f>IF(OR(D6="FU23",D6="FU19",D6="FU17"),COUNTIF(D$2:D6,"FU*"),"")</f>
        <v/>
      </c>
      <c r="AR6" s="3" t="str">
        <f>IF(OR(D6="FU19",D6="FU17"),COUNTIF(D$2:D6,"FU1*"),"")</f>
        <v/>
      </c>
      <c r="AS6" s="3" t="str">
        <f>IF(OR(D6="FU17"),COUNTIF(D$2:D6,"FU17"),"")</f>
        <v/>
      </c>
      <c r="AT6" s="3" t="str">
        <f>IF(OR(D6="FV40",D6="FV50",D6="FV60",D6="FV70",D6="FV80"),COUNTIF(D$2:D6,"FV*"),"")</f>
        <v/>
      </c>
      <c r="AU6" s="3" t="str">
        <f>IF(OR(D6="FV50",D6="FV60",D6="FV70",D6="FV80"),COUNTIF(D$2:D6,"FV50")+COUNTIF(D$2:D6,"FV60")+COUNTIF(D$2:D6,"FV70")+COUNTIF(D$2:D6,"FV80"),"")</f>
        <v/>
      </c>
      <c r="AV6" s="3" t="str">
        <f>IF(OR(D6="FV60",D6="FV70",D6="FV80"),COUNTIF(D$2:D6,"FV60")+COUNTIF(D$2:D6,"FV70")+COUNTIF(D$2:D6,"FV80"),"")</f>
        <v/>
      </c>
      <c r="AW6" s="3" t="str">
        <f>IF(OR(D6="FV70",D6="FV80"),COUNTIF(D$2:D6,"FV70")+COUNTIF(D$2:D6,"FV80"),"")</f>
        <v/>
      </c>
      <c r="AX6" s="24"/>
    </row>
    <row r="7" spans="1:50" x14ac:dyDescent="0.45">
      <c r="A7" s="3">
        <v>6</v>
      </c>
      <c r="B7" t="str">
        <v>Carl Bell</v>
      </c>
      <c r="C7" t="str">
        <v>Keswick AC</v>
      </c>
      <c r="D7" s="3" t="str">
        <v>MV40</v>
      </c>
      <c r="E7" s="19">
        <v>3.9293981481481478E-2</v>
      </c>
      <c r="F7" s="42" t="str">
        <f t="shared" si="14"/>
        <v>M</v>
      </c>
      <c r="G7" s="36">
        <f>IF(OR(C7="",C7=" ",C7="FRA",C7="unattached",C7="(no club)",F7="F"),"",COUNTIFS(C$2:C7,C7,D$2:D7,"M*"))</f>
        <v>5</v>
      </c>
      <c r="H7" t="str">
        <f t="shared" si="0"/>
        <v>Keswick AC5</v>
      </c>
      <c r="I7" t="str">
        <f t="shared" si="1"/>
        <v/>
      </c>
      <c r="J7" t="str">
        <f t="shared" si="2"/>
        <v/>
      </c>
      <c r="K7" t="str">
        <f t="shared" si="3"/>
        <v/>
      </c>
      <c r="L7" t="str">
        <f t="shared" si="4"/>
        <v/>
      </c>
      <c r="M7" t="str">
        <f t="shared" si="5"/>
        <v/>
      </c>
      <c r="N7" t="str">
        <f t="shared" si="6"/>
        <v/>
      </c>
      <c r="O7" t="str">
        <f t="shared" si="7"/>
        <v/>
      </c>
      <c r="P7" t="str">
        <f t="shared" si="19"/>
        <v/>
      </c>
      <c r="Q7" t="str">
        <f t="shared" si="15"/>
        <v/>
      </c>
      <c r="R7" s="26" t="str">
        <f>IF(OR(C7="",C7=" ",C7="FRA",C7="unattached",C7="(no club)",F7="M"),"",COUNTIFS(C$2:C7,C7,D$2:D7,"F*"))</f>
        <v/>
      </c>
      <c r="S7" t="str">
        <f t="shared" si="8"/>
        <v/>
      </c>
      <c r="T7" t="str">
        <f t="shared" si="9"/>
        <v/>
      </c>
      <c r="U7" t="str">
        <f t="shared" si="10"/>
        <v/>
      </c>
      <c r="V7" t="str">
        <f t="shared" si="11"/>
        <v/>
      </c>
      <c r="W7" t="str">
        <f t="shared" si="16"/>
        <v/>
      </c>
      <c r="X7" t="str">
        <f t="shared" si="12"/>
        <v/>
      </c>
      <c r="Y7" t="str">
        <f t="shared" si="17"/>
        <v/>
      </c>
      <c r="Z7" t="str">
        <f t="shared" si="13"/>
        <v/>
      </c>
      <c r="AA7" t="str">
        <f t="shared" si="20"/>
        <v/>
      </c>
      <c r="AB7" t="str">
        <f t="shared" si="18"/>
        <v/>
      </c>
      <c r="AC7" s="26">
        <f>IF(OR(D7="MSEN",D7="MV40",D7="MV50",D7="MV60",D7="MV70",D7="MV80",D7="MU23",D7="MU19",D7="MU17"),COUNTIF(D$2:D7,"M*"),"")</f>
        <v>6</v>
      </c>
      <c r="AD7" s="3" t="str">
        <f>IF(OR(D7="MU23",D7="MU19",D7="MU17"),COUNTIF(D$2:D7,"MU*"),"")</f>
        <v/>
      </c>
      <c r="AE7" s="3" t="str">
        <f>IF(OR(D7="MU19",D7="MU17"),COUNTIF(D$2:D7,"MU1*"),"")</f>
        <v/>
      </c>
      <c r="AF7" s="3" t="str">
        <f>IF(OR(D7="MU17"),COUNTIF(D$2:D7,"MU17"),"")</f>
        <v/>
      </c>
      <c r="AL7" s="3">
        <f>IF(OR(D7="MV40",D7="MV50",D7="MV60",D7="MV70",D7="MV80"),COUNTIF(D$2:D7,"MV*"),"")</f>
        <v>1</v>
      </c>
      <c r="AM7" s="3" t="str">
        <f>IF(OR(D7="MV50",D7="MV60",D7="MV70",D7="MV80"),COUNTIF(D$2:D7,"MV50")+COUNTIF(D$2:D7,"MV60")+COUNTIF(D$2:D7,"MV70")+COUNTIF(D$2:D7,"MV80"),"")</f>
        <v/>
      </c>
      <c r="AN7" s="3" t="str">
        <f>IF(OR(D7="MV60",D7="MV70",D7="MV80"),COUNTIF(D$2:D7,"MV60")+COUNTIF(D$2:D7,"MV70")+COUNTIF(D$2:D7,"MV80"),"")</f>
        <v/>
      </c>
      <c r="AO7" s="3" t="str">
        <f>IF(OR(D7="MV70",D7="MV80"),COUNTIF(D$2:D7,"MV70")+COUNTIF(D$2:D7,"MV80"),"")</f>
        <v/>
      </c>
      <c r="AP7" s="26" t="str">
        <f>IF(OR(D7="FSEN",D7="FV40",D7="FV50",D7="FV60",D7="FV70",D7="FV80",D7="FU23",D7="FU19",D7="FU17"),COUNTIF(D$2:D7,"F*"),"")</f>
        <v/>
      </c>
      <c r="AQ7" s="3" t="str">
        <f>IF(OR(D7="FU23",D7="FU19",D7="FU17"),COUNTIF(D$2:D7,"FU*"),"")</f>
        <v/>
      </c>
      <c r="AR7" s="3" t="str">
        <f>IF(OR(D7="FU19",D7="FU17"),COUNTIF(D$2:D7,"FU1*"),"")</f>
        <v/>
      </c>
      <c r="AS7" s="3" t="str">
        <f>IF(OR(D7="FU17"),COUNTIF(D$2:D7,"FU17"),"")</f>
        <v/>
      </c>
      <c r="AT7" s="3" t="str">
        <f>IF(OR(D7="FV40",D7="FV50",D7="FV60",D7="FV70",D7="FV80"),COUNTIF(D$2:D7,"FV*"),"")</f>
        <v/>
      </c>
      <c r="AU7" s="3" t="str">
        <f>IF(OR(D7="FV50",D7="FV60",D7="FV70",D7="FV80"),COUNTIF(D$2:D7,"FV50")+COUNTIF(D$2:D7,"FV60")+COUNTIF(D$2:D7,"FV70")+COUNTIF(D$2:D7,"FV80"),"")</f>
        <v/>
      </c>
      <c r="AV7" s="3" t="str">
        <f>IF(OR(D7="FV60",D7="FV70",D7="FV80"),COUNTIF(D$2:D7,"FV60")+COUNTIF(D$2:D7,"FV70")+COUNTIF(D$2:D7,"FV80"),"")</f>
        <v/>
      </c>
      <c r="AW7" s="3" t="str">
        <f>IF(OR(D7="FV70",D7="FV80"),COUNTIF(D$2:D7,"FV70")+COUNTIF(D$2:D7,"FV80"),"")</f>
        <v/>
      </c>
      <c r="AX7" s="24"/>
    </row>
    <row r="8" spans="1:50" x14ac:dyDescent="0.45">
      <c r="A8" s="3">
        <v>7</v>
      </c>
      <c r="B8" t="str">
        <v>James Chapman</v>
      </c>
      <c r="C8" t="str">
        <v>Eden Runners</v>
      </c>
      <c r="D8" s="3" t="str">
        <v>MV40</v>
      </c>
      <c r="E8" s="19">
        <v>3.9537037037037037E-2</v>
      </c>
      <c r="F8" s="42" t="str">
        <f t="shared" si="14"/>
        <v>M</v>
      </c>
      <c r="G8" s="36">
        <f>IF(OR(C8="",C8=" ",C8="FRA",C8="unattached",C8="(no club)",F8="F"),"",COUNTIFS(C$2:C8,C8,D$2:D8,"M*"))</f>
        <v>2</v>
      </c>
      <c r="H8" t="str">
        <f t="shared" si="0"/>
        <v>Eden Runners2</v>
      </c>
      <c r="I8" t="str">
        <f t="shared" si="1"/>
        <v/>
      </c>
      <c r="J8" t="str">
        <f t="shared" si="2"/>
        <v/>
      </c>
      <c r="K8" t="str">
        <f t="shared" si="3"/>
        <v/>
      </c>
      <c r="L8" t="str">
        <f t="shared" si="4"/>
        <v/>
      </c>
      <c r="M8" t="str">
        <f t="shared" si="5"/>
        <v/>
      </c>
      <c r="N8" t="str">
        <f t="shared" si="6"/>
        <v/>
      </c>
      <c r="O8" t="str">
        <f t="shared" si="7"/>
        <v/>
      </c>
      <c r="P8" t="str">
        <f t="shared" si="19"/>
        <v/>
      </c>
      <c r="Q8" t="str">
        <f t="shared" si="15"/>
        <v/>
      </c>
      <c r="R8" s="26" t="str">
        <f>IF(OR(C8="",C8=" ",C8="FRA",C8="unattached",C8="(no club)",F8="M"),"",COUNTIFS(C$2:C8,C8,D$2:D8,"F*"))</f>
        <v/>
      </c>
      <c r="S8" t="str">
        <f t="shared" si="8"/>
        <v/>
      </c>
      <c r="T8" t="str">
        <f t="shared" si="9"/>
        <v/>
      </c>
      <c r="U8" t="str">
        <f t="shared" si="10"/>
        <v/>
      </c>
      <c r="V8" t="str">
        <f t="shared" si="11"/>
        <v/>
      </c>
      <c r="W8" t="str">
        <f t="shared" si="16"/>
        <v/>
      </c>
      <c r="X8" t="str">
        <f t="shared" si="12"/>
        <v/>
      </c>
      <c r="Y8" t="str">
        <f t="shared" si="17"/>
        <v/>
      </c>
      <c r="Z8" t="str">
        <f t="shared" si="13"/>
        <v/>
      </c>
      <c r="AA8" t="str">
        <f t="shared" si="20"/>
        <v/>
      </c>
      <c r="AB8" t="str">
        <f t="shared" si="18"/>
        <v/>
      </c>
      <c r="AC8" s="26">
        <f>IF(OR(D8="MSEN",D8="MV40",D8="MV50",D8="MV60",D8="MV70",D8="MV80",D8="MU23",D8="MU19",D8="MU17"),COUNTIF(D$2:D8,"M*"),"")</f>
        <v>7</v>
      </c>
      <c r="AD8" s="3" t="str">
        <f>IF(OR(D8="MU23",D8="MU19",D8="MU17"),COUNTIF(D$2:D8,"MU*"),"")</f>
        <v/>
      </c>
      <c r="AE8" s="3" t="str">
        <f>IF(OR(D8="MU19",D8="MU17"),COUNTIF(D$2:D8,"MU1*"),"")</f>
        <v/>
      </c>
      <c r="AF8" s="3" t="str">
        <f>IF(OR(D8="MU17"),COUNTIF(D$2:D8,"MU17"),"")</f>
        <v/>
      </c>
      <c r="AL8" s="3">
        <f>IF(OR(D8="MV40",D8="MV50",D8="MV60",D8="MV70",D8="MV80"),COUNTIF(D$2:D8,"MV*"),"")</f>
        <v>2</v>
      </c>
      <c r="AM8" s="3" t="str">
        <f>IF(OR(D8="MV50",D8="MV60",D8="MV70",D8="MV80"),COUNTIF(D$2:D8,"MV50")+COUNTIF(D$2:D8,"MV60")+COUNTIF(D$2:D8,"MV70")+COUNTIF(D$2:D8,"MV80"),"")</f>
        <v/>
      </c>
      <c r="AN8" s="3" t="str">
        <f>IF(OR(D8="MV60",D8="MV70",D8="MV80"),COUNTIF(D$2:D8,"MV60")+COUNTIF(D$2:D8,"MV70")+COUNTIF(D$2:D8,"MV80"),"")</f>
        <v/>
      </c>
      <c r="AO8" s="3" t="str">
        <f>IF(OR(D8="MV70",D8="MV80"),COUNTIF(D$2:D8,"MV70")+COUNTIF(D$2:D8,"MV80"),"")</f>
        <v/>
      </c>
      <c r="AP8" s="26" t="str">
        <f>IF(OR(D8="FSEN",D8="FV40",D8="FV50",D8="FV60",D8="FV70",D8="FV80",D8="FU23",D8="FU19",D8="FU17"),COUNTIF(D$2:D8,"F*"),"")</f>
        <v/>
      </c>
      <c r="AQ8" s="3" t="str">
        <f>IF(OR(D8="FU23",D8="FU19",D8="FU17"),COUNTIF(D$2:D8,"FU*"),"")</f>
        <v/>
      </c>
      <c r="AR8" s="3" t="str">
        <f>IF(OR(D8="FU19",D8="FU17"),COUNTIF(D$2:D8,"FU1*"),"")</f>
        <v/>
      </c>
      <c r="AS8" s="3" t="str">
        <f>IF(OR(D8="FU17"),COUNTIF(D$2:D8,"FU17"),"")</f>
        <v/>
      </c>
      <c r="AT8" s="3" t="str">
        <f>IF(OR(D8="FV40",D8="FV50",D8="FV60",D8="FV70",D8="FV80"),COUNTIF(D$2:D8,"FV*"),"")</f>
        <v/>
      </c>
      <c r="AU8" s="3" t="str">
        <f>IF(OR(D8="FV50",D8="FV60",D8="FV70",D8="FV80"),COUNTIF(D$2:D8,"FV50")+COUNTIF(D$2:D8,"FV60")+COUNTIF(D$2:D8,"FV70")+COUNTIF(D$2:D8,"FV80"),"")</f>
        <v/>
      </c>
      <c r="AV8" s="3" t="str">
        <f>IF(OR(D8="FV60",D8="FV70",D8="FV80"),COUNTIF(D$2:D8,"FV60")+COUNTIF(D$2:D8,"FV70")+COUNTIF(D$2:D8,"FV80"),"")</f>
        <v/>
      </c>
      <c r="AW8" s="3" t="str">
        <f>IF(OR(D8="FV70",D8="FV80"),COUNTIF(D$2:D8,"FV70")+COUNTIF(D$2:D8,"FV80"),"")</f>
        <v/>
      </c>
      <c r="AX8" s="24"/>
    </row>
    <row r="9" spans="1:50" x14ac:dyDescent="0.45">
      <c r="A9" s="3">
        <v>8</v>
      </c>
      <c r="B9" t="str">
        <v>Rob Brown</v>
      </c>
      <c r="C9" t="str">
        <v>Keswick AC</v>
      </c>
      <c r="D9" s="3" t="str">
        <v>MV40</v>
      </c>
      <c r="E9" s="19">
        <v>4.0925925925925928E-2</v>
      </c>
      <c r="F9" s="42" t="str">
        <f t="shared" si="14"/>
        <v>M</v>
      </c>
      <c r="G9" s="36">
        <f>IF(OR(C9="",C9=" ",C9="FRA",C9="unattached",C9="(no club)",F9="F"),"",COUNTIFS(C$2:C9,C9,D$2:D9,"M*"))</f>
        <v>6</v>
      </c>
      <c r="H9" t="str">
        <f t="shared" si="0"/>
        <v>Keswick AC6</v>
      </c>
      <c r="I9" t="str">
        <f t="shared" si="1"/>
        <v/>
      </c>
      <c r="J9" t="str">
        <f t="shared" si="2"/>
        <v/>
      </c>
      <c r="K9" t="str">
        <f t="shared" si="3"/>
        <v/>
      </c>
      <c r="L9" t="str">
        <f t="shared" si="4"/>
        <v/>
      </c>
      <c r="M9" t="str">
        <f t="shared" si="5"/>
        <v/>
      </c>
      <c r="N9" t="str">
        <f t="shared" si="6"/>
        <v/>
      </c>
      <c r="O9" t="str">
        <f t="shared" si="7"/>
        <v/>
      </c>
      <c r="P9" t="str">
        <f t="shared" si="19"/>
        <v/>
      </c>
      <c r="Q9" t="str">
        <f t="shared" si="15"/>
        <v/>
      </c>
      <c r="R9" s="26" t="str">
        <f>IF(OR(C9="",C9=" ",C9="FRA",C9="unattached",C9="(no club)",F9="M"),"",COUNTIFS(C$2:C9,C9,D$2:D9,"F*"))</f>
        <v/>
      </c>
      <c r="S9" t="str">
        <f t="shared" si="8"/>
        <v/>
      </c>
      <c r="T9" t="str">
        <f t="shared" si="9"/>
        <v/>
      </c>
      <c r="U9" t="str">
        <f t="shared" si="10"/>
        <v/>
      </c>
      <c r="V9" t="str">
        <f t="shared" si="11"/>
        <v/>
      </c>
      <c r="W9" t="str">
        <f t="shared" si="16"/>
        <v/>
      </c>
      <c r="X9" t="str">
        <f t="shared" si="12"/>
        <v/>
      </c>
      <c r="Y9" t="str">
        <f t="shared" si="17"/>
        <v/>
      </c>
      <c r="Z9" t="str">
        <f t="shared" si="13"/>
        <v/>
      </c>
      <c r="AA9" t="str">
        <f t="shared" si="20"/>
        <v/>
      </c>
      <c r="AB9" t="str">
        <f t="shared" si="18"/>
        <v/>
      </c>
      <c r="AC9" s="26">
        <f>IF(OR(D9="MSEN",D9="MV40",D9="MV50",D9="MV60",D9="MV70",D9="MV80",D9="MU23",D9="MU19",D9="MU17"),COUNTIF(D$2:D9,"M*"),"")</f>
        <v>8</v>
      </c>
      <c r="AD9" s="3" t="str">
        <f>IF(OR(D9="MU23",D9="MU19",D9="MU17"),COUNTIF(D$2:D9,"MU*"),"")</f>
        <v/>
      </c>
      <c r="AE9" s="3" t="str">
        <f>IF(OR(D9="MU19",D9="MU17"),COUNTIF(D$2:D9,"MU1*"),"")</f>
        <v/>
      </c>
      <c r="AF9" s="3" t="str">
        <f>IF(OR(D9="MU17"),COUNTIF(D$2:D9,"MU17"),"")</f>
        <v/>
      </c>
      <c r="AL9" s="3">
        <f>IF(OR(D9="MV40",D9="MV50",D9="MV60",D9="MV70",D9="MV80"),COUNTIF(D$2:D9,"MV*"),"")</f>
        <v>3</v>
      </c>
      <c r="AM9" s="3" t="str">
        <f>IF(OR(D9="MV50",D9="MV60",D9="MV70",D9="MV80"),COUNTIF(D$2:D9,"MV50")+COUNTIF(D$2:D9,"MV60")+COUNTIF(D$2:D9,"MV70")+COUNTIF(D$2:D9,"MV80"),"")</f>
        <v/>
      </c>
      <c r="AN9" s="3" t="str">
        <f>IF(OR(D9="MV60",D9="MV70",D9="MV80"),COUNTIF(D$2:D9,"MV60")+COUNTIF(D$2:D9,"MV70")+COUNTIF(D$2:D9,"MV80"),"")</f>
        <v/>
      </c>
      <c r="AO9" s="3" t="str">
        <f>IF(OR(D9="MV70",D9="MV80"),COUNTIF(D$2:D9,"MV70")+COUNTIF(D$2:D9,"MV80"),"")</f>
        <v/>
      </c>
      <c r="AP9" s="26" t="str">
        <f>IF(OR(D9="FSEN",D9="FV40",D9="FV50",D9="FV60",D9="FV70",D9="FV80",D9="FU23",D9="FU19",D9="FU17"),COUNTIF(D$2:D9,"F*"),"")</f>
        <v/>
      </c>
      <c r="AQ9" s="3" t="str">
        <f>IF(OR(D9="FU23",D9="FU19",D9="FU17"),COUNTIF(D$2:D9,"FU*"),"")</f>
        <v/>
      </c>
      <c r="AR9" s="3" t="str">
        <f>IF(OR(D9="FU19",D9="FU17"),COUNTIF(D$2:D9,"FU1*"),"")</f>
        <v/>
      </c>
      <c r="AS9" s="3" t="str">
        <f>IF(OR(D9="FU17"),COUNTIF(D$2:D9,"FU17"),"")</f>
        <v/>
      </c>
      <c r="AT9" s="3" t="str">
        <f>IF(OR(D9="FV40",D9="FV50",D9="FV60",D9="FV70",D9="FV80"),COUNTIF(D$2:D9,"FV*"),"")</f>
        <v/>
      </c>
      <c r="AU9" s="3" t="str">
        <f>IF(OR(D9="FV50",D9="FV60",D9="FV70",D9="FV80"),COUNTIF(D$2:D9,"FV50")+COUNTIF(D$2:D9,"FV60")+COUNTIF(D$2:D9,"FV70")+COUNTIF(D$2:D9,"FV80"),"")</f>
        <v/>
      </c>
      <c r="AV9" s="3" t="str">
        <f>IF(OR(D9="FV60",D9="FV70",D9="FV80"),COUNTIF(D$2:D9,"FV60")+COUNTIF(D$2:D9,"FV70")+COUNTIF(D$2:D9,"FV80"),"")</f>
        <v/>
      </c>
      <c r="AW9" s="3" t="str">
        <f>IF(OR(D9="FV70",D9="FV80"),COUNTIF(D$2:D9,"FV70")+COUNTIF(D$2:D9,"FV80"),"")</f>
        <v/>
      </c>
      <c r="AX9" s="24"/>
    </row>
    <row r="10" spans="1:50" x14ac:dyDescent="0.45">
      <c r="A10" s="3">
        <v>9</v>
      </c>
      <c r="B10" t="str">
        <v>Jonny Howe</v>
      </c>
      <c r="C10" t="str">
        <v>Eden Runners</v>
      </c>
      <c r="D10" s="3" t="str">
        <v>MSEN</v>
      </c>
      <c r="E10" s="19">
        <v>4.1412037037037039E-2</v>
      </c>
      <c r="F10" s="42" t="str">
        <f t="shared" si="14"/>
        <v>M</v>
      </c>
      <c r="G10" s="36">
        <f>IF(OR(C10="",C10=" ",C10="FRA",C10="unattached",C10="(no club)",F10="F"),"",COUNTIFS(C$2:C10,C10,D$2:D10,"M*"))</f>
        <v>3</v>
      </c>
      <c r="H10" t="str">
        <f t="shared" si="0"/>
        <v>Eden Runners3</v>
      </c>
      <c r="I10" t="str">
        <f t="shared" si="1"/>
        <v>Eden Runners</v>
      </c>
      <c r="J10" t="str">
        <f t="shared" si="2"/>
        <v>Jack McAtear</v>
      </c>
      <c r="K10">
        <f t="shared" si="3"/>
        <v>3</v>
      </c>
      <c r="L10" t="str">
        <f t="shared" si="4"/>
        <v>James Chapman</v>
      </c>
      <c r="M10">
        <f t="shared" si="5"/>
        <v>7</v>
      </c>
      <c r="N10" t="str">
        <f t="shared" si="6"/>
        <v>Jonny Howe</v>
      </c>
      <c r="O10">
        <f t="shared" si="7"/>
        <v>9</v>
      </c>
      <c r="P10">
        <f t="shared" si="19"/>
        <v>19</v>
      </c>
      <c r="Q10">
        <f t="shared" si="15"/>
        <v>2</v>
      </c>
      <c r="R10" s="26" t="str">
        <f>IF(OR(C10="",C10=" ",C10="FRA",C10="unattached",C10="(no club)",F10="M"),"",COUNTIFS(C$2:C10,C10,D$2:D10,"F*"))</f>
        <v/>
      </c>
      <c r="S10" t="str">
        <f t="shared" si="8"/>
        <v/>
      </c>
      <c r="T10" t="str">
        <f t="shared" si="9"/>
        <v/>
      </c>
      <c r="U10" t="str">
        <f t="shared" si="10"/>
        <v/>
      </c>
      <c r="V10" t="str">
        <f t="shared" si="11"/>
        <v/>
      </c>
      <c r="W10" t="str">
        <f t="shared" si="16"/>
        <v/>
      </c>
      <c r="X10" t="str">
        <f t="shared" si="12"/>
        <v/>
      </c>
      <c r="Y10" t="str">
        <f t="shared" si="17"/>
        <v/>
      </c>
      <c r="Z10" t="str">
        <f t="shared" si="13"/>
        <v/>
      </c>
      <c r="AA10" t="str">
        <f t="shared" si="20"/>
        <v/>
      </c>
      <c r="AB10" t="str">
        <f t="shared" si="18"/>
        <v/>
      </c>
      <c r="AC10" s="26">
        <f>IF(OR(D10="MSEN",D10="MV40",D10="MV50",D10="MV60",D10="MV70",D10="MV80",D10="MU23",D10="MU19",D10="MU17"),COUNTIF(D$2:D10,"M*"),"")</f>
        <v>9</v>
      </c>
      <c r="AD10" s="3" t="str">
        <f>IF(OR(D10="MU23",D10="MU19",D10="MU17"),COUNTIF(D$2:D10,"MU*"),"")</f>
        <v/>
      </c>
      <c r="AE10" s="3" t="str">
        <f>IF(OR(D10="MU19",D10="MU17"),COUNTIF(D$2:D10,"MU1*"),"")</f>
        <v/>
      </c>
      <c r="AF10" s="3" t="str">
        <f>IF(OR(D10="MU17"),COUNTIF(D$2:D10,"MU17"),"")</f>
        <v/>
      </c>
      <c r="AL10" s="3" t="str">
        <f>IF(OR(D10="MV40",D10="MV50",D10="MV60",D10="MV70",D10="MV80"),COUNTIF(D$2:D10,"MV*"),"")</f>
        <v/>
      </c>
      <c r="AM10" s="3" t="str">
        <f>IF(OR(D10="MV50",D10="MV60",D10="MV70",D10="MV80"),COUNTIF(D$2:D10,"MV50")+COUNTIF(D$2:D10,"MV60")+COUNTIF(D$2:D10,"MV70")+COUNTIF(D$2:D10,"MV80"),"")</f>
        <v/>
      </c>
      <c r="AN10" s="3" t="str">
        <f>IF(OR(D10="MV60",D10="MV70",D10="MV80"),COUNTIF(D$2:D10,"MV60")+COUNTIF(D$2:D10,"MV70")+COUNTIF(D$2:D10,"MV80"),"")</f>
        <v/>
      </c>
      <c r="AO10" s="3" t="str">
        <f>IF(OR(D10="MV70",D10="MV80"),COUNTIF(D$2:D10,"MV70")+COUNTIF(D$2:D10,"MV80"),"")</f>
        <v/>
      </c>
      <c r="AP10" s="26" t="str">
        <f>IF(OR(D10="FSEN",D10="FV40",D10="FV50",D10="FV60",D10="FV70",D10="FV80",D10="FU23",D10="FU19",D10="FU17"),COUNTIF(D$2:D10,"F*"),"")</f>
        <v/>
      </c>
      <c r="AQ10" s="3" t="str">
        <f>IF(OR(D10="FU23",D10="FU19",D10="FU17"),COUNTIF(D$2:D10,"FU*"),"")</f>
        <v/>
      </c>
      <c r="AR10" s="3" t="str">
        <f>IF(OR(D10="FU19",D10="FU17"),COUNTIF(D$2:D10,"FU1*"),"")</f>
        <v/>
      </c>
      <c r="AS10" s="3" t="str">
        <f>IF(OR(D10="FU17"),COUNTIF(D$2:D10,"FU17"),"")</f>
        <v/>
      </c>
      <c r="AT10" s="3" t="str">
        <f>IF(OR(D10="FV40",D10="FV50",D10="FV60",D10="FV70",D10="FV80"),COUNTIF(D$2:D10,"FV*"),"")</f>
        <v/>
      </c>
      <c r="AU10" s="3" t="str">
        <f>IF(OR(D10="FV50",D10="FV60",D10="FV70",D10="FV80"),COUNTIF(D$2:D10,"FV50")+COUNTIF(D$2:D10,"FV60")+COUNTIF(D$2:D10,"FV70")+COUNTIF(D$2:D10,"FV80"),"")</f>
        <v/>
      </c>
      <c r="AV10" s="3" t="str">
        <f>IF(OR(D10="FV60",D10="FV70",D10="FV80"),COUNTIF(D$2:D10,"FV60")+COUNTIF(D$2:D10,"FV70")+COUNTIF(D$2:D10,"FV80"),"")</f>
        <v/>
      </c>
      <c r="AW10" s="3" t="str">
        <f>IF(OR(D10="FV70",D10="FV80"),COUNTIF(D$2:D10,"FV70")+COUNTIF(D$2:D10,"FV80"),"")</f>
        <v/>
      </c>
      <c r="AX10" s="24"/>
    </row>
    <row r="11" spans="1:50" x14ac:dyDescent="0.45">
      <c r="A11" s="3">
        <v>10</v>
      </c>
      <c r="B11" t="str">
        <v>Dave Lund</v>
      </c>
      <c r="C11" t="str">
        <v>Eden Runners</v>
      </c>
      <c r="D11" s="3" t="str">
        <v>MV40</v>
      </c>
      <c r="E11" s="19">
        <v>4.2013888888888892E-2</v>
      </c>
      <c r="F11" s="42" t="str">
        <f t="shared" si="14"/>
        <v>M</v>
      </c>
      <c r="G11" s="36">
        <f>IF(OR(C11="",C11=" ",C11="FRA",C11="unattached",C11="(no club)",F11="F"),"",COUNTIFS(C$2:C11,C11,D$2:D11,"M*"))</f>
        <v>4</v>
      </c>
      <c r="H11" t="str">
        <f t="shared" si="0"/>
        <v>Eden Runners4</v>
      </c>
      <c r="I11" t="str">
        <f t="shared" si="1"/>
        <v/>
      </c>
      <c r="J11" t="str">
        <f t="shared" si="2"/>
        <v/>
      </c>
      <c r="K11" t="str">
        <f t="shared" si="3"/>
        <v/>
      </c>
      <c r="L11" t="str">
        <f t="shared" si="4"/>
        <v/>
      </c>
      <c r="M11" t="str">
        <f t="shared" si="5"/>
        <v/>
      </c>
      <c r="N11" t="str">
        <f t="shared" si="6"/>
        <v/>
      </c>
      <c r="O11" t="str">
        <f t="shared" si="7"/>
        <v/>
      </c>
      <c r="P11" t="str">
        <f t="shared" si="19"/>
        <v/>
      </c>
      <c r="Q11" t="str">
        <f t="shared" si="15"/>
        <v/>
      </c>
      <c r="R11" s="26" t="str">
        <f>IF(OR(C11="",C11=" ",C11="FRA",C11="unattached",C11="(no club)",F11="M"),"",COUNTIFS(C$2:C11,C11,D$2:D11,"F*"))</f>
        <v/>
      </c>
      <c r="S11" t="str">
        <f t="shared" si="8"/>
        <v/>
      </c>
      <c r="T11" t="str">
        <f t="shared" si="9"/>
        <v/>
      </c>
      <c r="U11" t="str">
        <f t="shared" si="10"/>
        <v/>
      </c>
      <c r="V11" t="str">
        <f t="shared" si="11"/>
        <v/>
      </c>
      <c r="W11" t="str">
        <f t="shared" si="16"/>
        <v/>
      </c>
      <c r="X11" t="str">
        <f t="shared" si="12"/>
        <v/>
      </c>
      <c r="Y11" t="str">
        <f t="shared" si="17"/>
        <v/>
      </c>
      <c r="Z11" t="str">
        <f t="shared" si="13"/>
        <v/>
      </c>
      <c r="AA11" t="str">
        <f t="shared" si="20"/>
        <v/>
      </c>
      <c r="AB11" t="str">
        <f t="shared" si="18"/>
        <v/>
      </c>
      <c r="AC11" s="26">
        <f>IF(OR(D11="MSEN",D11="MV40",D11="MV50",D11="MV60",D11="MV70",D11="MV80",D11="MU23",D11="MU19",D11="MU17"),COUNTIF(D$2:D11,"M*"),"")</f>
        <v>10</v>
      </c>
      <c r="AD11" s="3" t="str">
        <f>IF(OR(D11="MU23",D11="MU19",D11="MU17"),COUNTIF(D$2:D11,"MU*"),"")</f>
        <v/>
      </c>
      <c r="AE11" s="3" t="str">
        <f>IF(OR(D11="MU19",D11="MU17"),COUNTIF(D$2:D11,"MU1*"),"")</f>
        <v/>
      </c>
      <c r="AF11" s="3" t="str">
        <f>IF(OR(D11="MU17"),COUNTIF(D$2:D11,"MU17"),"")</f>
        <v/>
      </c>
      <c r="AL11" s="3">
        <f>IF(OR(D11="MV40",D11="MV50",D11="MV60",D11="MV70",D11="MV80"),COUNTIF(D$2:D11,"MV*"),"")</f>
        <v>4</v>
      </c>
      <c r="AM11" s="3" t="str">
        <f>IF(OR(D11="MV50",D11="MV60",D11="MV70",D11="MV80"),COUNTIF(D$2:D11,"MV50")+COUNTIF(D$2:D11,"MV60")+COUNTIF(D$2:D11,"MV70")+COUNTIF(D$2:D11,"MV80"),"")</f>
        <v/>
      </c>
      <c r="AN11" s="3" t="str">
        <f>IF(OR(D11="MV60",D11="MV70",D11="MV80"),COUNTIF(D$2:D11,"MV60")+COUNTIF(D$2:D11,"MV70")+COUNTIF(D$2:D11,"MV80"),"")</f>
        <v/>
      </c>
      <c r="AO11" s="3" t="str">
        <f>IF(OR(D11="MV70",D11="MV80"),COUNTIF(D$2:D11,"MV70")+COUNTIF(D$2:D11,"MV80"),"")</f>
        <v/>
      </c>
      <c r="AP11" s="26" t="str">
        <f>IF(OR(D11="FSEN",D11="FV40",D11="FV50",D11="FV60",D11="FV70",D11="FV80",D11="FU23",D11="FU19",D11="FU17"),COUNTIF(D$2:D11,"F*"),"")</f>
        <v/>
      </c>
      <c r="AQ11" s="3" t="str">
        <f>IF(OR(D11="FU23",D11="FU19",D11="FU17"),COUNTIF(D$2:D11,"FU*"),"")</f>
        <v/>
      </c>
      <c r="AR11" s="3" t="str">
        <f>IF(OR(D11="FU19",D11="FU17"),COUNTIF(D$2:D11,"FU1*"),"")</f>
        <v/>
      </c>
      <c r="AS11" s="3" t="str">
        <f>IF(OR(D11="FU17"),COUNTIF(D$2:D11,"FU17"),"")</f>
        <v/>
      </c>
      <c r="AT11" s="3" t="str">
        <f>IF(OR(D11="FV40",D11="FV50",D11="FV60",D11="FV70",D11="FV80"),COUNTIF(D$2:D11,"FV*"),"")</f>
        <v/>
      </c>
      <c r="AU11" s="3" t="str">
        <f>IF(OR(D11="FV50",D11="FV60",D11="FV70",D11="FV80"),COUNTIF(D$2:D11,"FV50")+COUNTIF(D$2:D11,"FV60")+COUNTIF(D$2:D11,"FV70")+COUNTIF(D$2:D11,"FV80"),"")</f>
        <v/>
      </c>
      <c r="AV11" s="3" t="str">
        <f>IF(OR(D11="FV60",D11="FV70",D11="FV80"),COUNTIF(D$2:D11,"FV60")+COUNTIF(D$2:D11,"FV70")+COUNTIF(D$2:D11,"FV80"),"")</f>
        <v/>
      </c>
      <c r="AW11" s="3" t="str">
        <f>IF(OR(D11="FV70",D11="FV80"),COUNTIF(D$2:D11,"FV70")+COUNTIF(D$2:D11,"FV80"),"")</f>
        <v/>
      </c>
      <c r="AX11" s="24"/>
    </row>
    <row r="12" spans="1:50" x14ac:dyDescent="0.45">
      <c r="A12" s="3">
        <v>11</v>
      </c>
      <c r="B12" t="str">
        <v>Carl Algeo</v>
      </c>
      <c r="C12" t="str">
        <v>Northern Fells Running Club</v>
      </c>
      <c r="D12" s="3" t="str">
        <v>MSEN</v>
      </c>
      <c r="E12" s="19">
        <v>4.2094907407407407E-2</v>
      </c>
      <c r="F12" s="42" t="str">
        <f t="shared" si="14"/>
        <v>M</v>
      </c>
      <c r="G12" s="36">
        <f>IF(OR(C12="",C12=" ",C12="FRA",C12="unattached",C12="(no club)",F12="F"),"",COUNTIFS(C$2:C12,C12,D$2:D12,"M*"))</f>
        <v>1</v>
      </c>
      <c r="H12" t="str">
        <f t="shared" si="0"/>
        <v>Northern Fells Running Club1</v>
      </c>
      <c r="I12" t="str">
        <f t="shared" si="1"/>
        <v/>
      </c>
      <c r="J12" t="str">
        <f t="shared" si="2"/>
        <v/>
      </c>
      <c r="K12" t="str">
        <f t="shared" si="3"/>
        <v/>
      </c>
      <c r="L12" t="str">
        <f t="shared" si="4"/>
        <v/>
      </c>
      <c r="M12" t="str">
        <f t="shared" si="5"/>
        <v/>
      </c>
      <c r="N12" t="str">
        <f t="shared" si="6"/>
        <v/>
      </c>
      <c r="O12" t="str">
        <f t="shared" si="7"/>
        <v/>
      </c>
      <c r="P12" t="str">
        <f t="shared" si="19"/>
        <v/>
      </c>
      <c r="Q12" t="str">
        <f t="shared" si="15"/>
        <v/>
      </c>
      <c r="R12" s="26" t="str">
        <f>IF(OR(C12="",C12=" ",C12="FRA",C12="unattached",C12="(no club)",F12="M"),"",COUNTIFS(C$2:C12,C12,D$2:D12,"F*"))</f>
        <v/>
      </c>
      <c r="S12" t="str">
        <f t="shared" si="8"/>
        <v/>
      </c>
      <c r="T12" t="str">
        <f t="shared" si="9"/>
        <v/>
      </c>
      <c r="U12" t="str">
        <f t="shared" si="10"/>
        <v/>
      </c>
      <c r="V12" t="str">
        <f t="shared" si="11"/>
        <v/>
      </c>
      <c r="W12" t="str">
        <f t="shared" si="16"/>
        <v/>
      </c>
      <c r="X12" t="str">
        <f t="shared" si="12"/>
        <v/>
      </c>
      <c r="Y12" t="str">
        <f t="shared" si="17"/>
        <v/>
      </c>
      <c r="Z12" t="str">
        <f t="shared" si="13"/>
        <v/>
      </c>
      <c r="AA12" t="str">
        <f t="shared" si="20"/>
        <v/>
      </c>
      <c r="AB12" t="str">
        <f t="shared" si="18"/>
        <v/>
      </c>
      <c r="AC12" s="26">
        <f>IF(OR(D12="MSEN",D12="MV40",D12="MV50",D12="MV60",D12="MV70",D12="MV80",D12="MU23",D12="MU19",D12="MU17"),COUNTIF(D$2:D12,"M*"),"")</f>
        <v>11</v>
      </c>
      <c r="AD12" s="3" t="str">
        <f>IF(OR(D12="MU23",D12="MU19",D12="MU17"),COUNTIF(D$2:D12,"MU*"),"")</f>
        <v/>
      </c>
      <c r="AE12" s="3" t="str">
        <f>IF(OR(D12="MU19",D12="MU17"),COUNTIF(D$2:D12,"MU1*"),"")</f>
        <v/>
      </c>
      <c r="AF12" s="3" t="str">
        <f>IF(OR(D12="MU17"),COUNTIF(D$2:D12,"MU17"),"")</f>
        <v/>
      </c>
      <c r="AL12" s="3" t="str">
        <f>IF(OR(D12="MV40",D12="MV50",D12="MV60",D12="MV70",D12="MV80"),COUNTIF(D$2:D12,"MV*"),"")</f>
        <v/>
      </c>
      <c r="AM12" s="3" t="str">
        <f>IF(OR(D12="MV50",D12="MV60",D12="MV70",D12="MV80"),COUNTIF(D$2:D12,"MV50")+COUNTIF(D$2:D12,"MV60")+COUNTIF(D$2:D12,"MV70")+COUNTIF(D$2:D12,"MV80"),"")</f>
        <v/>
      </c>
      <c r="AN12" s="3" t="str">
        <f>IF(OR(D12="MV60",D12="MV70",D12="MV80"),COUNTIF(D$2:D12,"MV60")+COUNTIF(D$2:D12,"MV70")+COUNTIF(D$2:D12,"MV80"),"")</f>
        <v/>
      </c>
      <c r="AO12" s="3" t="str">
        <f>IF(OR(D12="MV70",D12="MV80"),COUNTIF(D$2:D12,"MV70")+COUNTIF(D$2:D12,"MV80"),"")</f>
        <v/>
      </c>
      <c r="AP12" s="26" t="str">
        <f>IF(OR(D12="FSEN",D12="FV40",D12="FV50",D12="FV60",D12="FV70",D12="FV80",D12="FU23",D12="FU19",D12="FU17"),COUNTIF(D$2:D12,"F*"),"")</f>
        <v/>
      </c>
      <c r="AQ12" s="3" t="str">
        <f>IF(OR(D12="FU23",D12="FU19",D12="FU17"),COUNTIF(D$2:D12,"FU*"),"")</f>
        <v/>
      </c>
      <c r="AR12" s="3" t="str">
        <f>IF(OR(D12="FU19",D12="FU17"),COUNTIF(D$2:D12,"FU1*"),"")</f>
        <v/>
      </c>
      <c r="AS12" s="3" t="str">
        <f>IF(OR(D12="FU17"),COUNTIF(D$2:D12,"FU17"),"")</f>
        <v/>
      </c>
      <c r="AT12" s="3" t="str">
        <f>IF(OR(D12="FV40",D12="FV50",D12="FV60",D12="FV70",D12="FV80"),COUNTIF(D$2:D12,"FV*"),"")</f>
        <v/>
      </c>
      <c r="AU12" s="3" t="str">
        <f>IF(OR(D12="FV50",D12="FV60",D12="FV70",D12="FV80"),COUNTIF(D$2:D12,"FV50")+COUNTIF(D$2:D12,"FV60")+COUNTIF(D$2:D12,"FV70")+COUNTIF(D$2:D12,"FV80"),"")</f>
        <v/>
      </c>
      <c r="AV12" s="3" t="str">
        <f>IF(OR(D12="FV60",D12="FV70",D12="FV80"),COUNTIF(D$2:D12,"FV60")+COUNTIF(D$2:D12,"FV70")+COUNTIF(D$2:D12,"FV80"),"")</f>
        <v/>
      </c>
      <c r="AW12" s="3" t="str">
        <f>IF(OR(D12="FV70",D12="FV80"),COUNTIF(D$2:D12,"FV70")+COUNTIF(D$2:D12,"FV80"),"")</f>
        <v/>
      </c>
      <c r="AX12" s="24"/>
    </row>
    <row r="13" spans="1:50" x14ac:dyDescent="0.45">
      <c r="A13" s="3">
        <v>12</v>
      </c>
      <c r="B13" t="str">
        <v>James Broom</v>
      </c>
      <c r="C13" t="str">
        <v>Unattached</v>
      </c>
      <c r="D13" s="3" t="str">
        <v>MSEN</v>
      </c>
      <c r="E13" s="19">
        <v>4.2280092592592591E-2</v>
      </c>
      <c r="F13" s="42" t="str">
        <f t="shared" si="14"/>
        <v>M</v>
      </c>
      <c r="G13" s="36" t="str">
        <f>IF(OR(C13="",C13=" ",C13="FRA",C13="unattached",C13="(no club)",F13="F"),"",COUNTIFS(C$2:C13,C13,D$2:D13,"M*"))</f>
        <v/>
      </c>
      <c r="H13" t="str">
        <f t="shared" si="0"/>
        <v/>
      </c>
      <c r="I13" t="str">
        <f t="shared" si="1"/>
        <v/>
      </c>
      <c r="J13" t="str">
        <f t="shared" si="2"/>
        <v/>
      </c>
      <c r="K13" t="str">
        <f t="shared" si="3"/>
        <v/>
      </c>
      <c r="L13" t="str">
        <f t="shared" si="4"/>
        <v/>
      </c>
      <c r="M13" t="str">
        <f t="shared" si="5"/>
        <v/>
      </c>
      <c r="N13" t="str">
        <f t="shared" si="6"/>
        <v/>
      </c>
      <c r="O13" t="str">
        <f t="shared" si="7"/>
        <v/>
      </c>
      <c r="P13" t="str">
        <f t="shared" si="19"/>
        <v/>
      </c>
      <c r="Q13" t="str">
        <f t="shared" si="15"/>
        <v/>
      </c>
      <c r="R13" s="26" t="str">
        <f>IF(OR(C13="",C13=" ",C13="FRA",C13="unattached",C13="(no club)",F13="M"),"",COUNTIFS(C$2:C13,C13,D$2:D13,"F*"))</f>
        <v/>
      </c>
      <c r="S13" t="str">
        <f t="shared" si="8"/>
        <v/>
      </c>
      <c r="T13" t="str">
        <f t="shared" si="9"/>
        <v/>
      </c>
      <c r="U13" t="str">
        <f t="shared" si="10"/>
        <v/>
      </c>
      <c r="V13" t="str">
        <f t="shared" si="11"/>
        <v/>
      </c>
      <c r="W13" t="str">
        <f t="shared" si="16"/>
        <v/>
      </c>
      <c r="X13" t="str">
        <f t="shared" si="12"/>
        <v/>
      </c>
      <c r="Y13" t="str">
        <f t="shared" si="17"/>
        <v/>
      </c>
      <c r="Z13" t="str">
        <f t="shared" si="13"/>
        <v/>
      </c>
      <c r="AA13" t="str">
        <f t="shared" si="20"/>
        <v/>
      </c>
      <c r="AB13" t="str">
        <f t="shared" si="18"/>
        <v/>
      </c>
      <c r="AC13" s="26">
        <f>IF(OR(D13="MSEN",D13="MV40",D13="MV50",D13="MV60",D13="MV70",D13="MV80",D13="MU23",D13="MU19",D13="MU17"),COUNTIF(D$2:D13,"M*"),"")</f>
        <v>12</v>
      </c>
      <c r="AD13" s="3" t="str">
        <f>IF(OR(D13="MU23",D13="MU19",D13="MU17"),COUNTIF(D$2:D13,"MU*"),"")</f>
        <v/>
      </c>
      <c r="AE13" s="3" t="str">
        <f>IF(OR(D13="MU19",D13="MU17"),COUNTIF(D$2:D13,"MU1*"),"")</f>
        <v/>
      </c>
      <c r="AF13" s="3" t="str">
        <f>IF(OR(D13="MU17"),COUNTIF(D$2:D13,"MU17"),"")</f>
        <v/>
      </c>
      <c r="AL13" s="3" t="str">
        <f>IF(OR(D13="MV40",D13="MV50",D13="MV60",D13="MV70",D13="MV80"),COUNTIF(D$2:D13,"MV*"),"")</f>
        <v/>
      </c>
      <c r="AM13" s="3" t="str">
        <f>IF(OR(D13="MV50",D13="MV60",D13="MV70",D13="MV80"),COUNTIF(D$2:D13,"MV50")+COUNTIF(D$2:D13,"MV60")+COUNTIF(D$2:D13,"MV70")+COUNTIF(D$2:D13,"MV80"),"")</f>
        <v/>
      </c>
      <c r="AN13" s="3" t="str">
        <f>IF(OR(D13="MV60",D13="MV70",D13="MV80"),COUNTIF(D$2:D13,"MV60")+COUNTIF(D$2:D13,"MV70")+COUNTIF(D$2:D13,"MV80"),"")</f>
        <v/>
      </c>
      <c r="AO13" s="3" t="str">
        <f>IF(OR(D13="MV70",D13="MV80"),COUNTIF(D$2:D13,"MV70")+COUNTIF(D$2:D13,"MV80"),"")</f>
        <v/>
      </c>
      <c r="AP13" s="26" t="str">
        <f>IF(OR(D13="FSEN",D13="FV40",D13="FV50",D13="FV60",D13="FV70",D13="FV80",D13="FU23",D13="FU19",D13="FU17"),COUNTIF(D$2:D13,"F*"),"")</f>
        <v/>
      </c>
      <c r="AQ13" s="3" t="str">
        <f>IF(OR(D13="FU23",D13="FU19",D13="FU17"),COUNTIF(D$2:D13,"FU*"),"")</f>
        <v/>
      </c>
      <c r="AR13" s="3" t="str">
        <f>IF(OR(D13="FU19",D13="FU17"),COUNTIF(D$2:D13,"FU1*"),"")</f>
        <v/>
      </c>
      <c r="AS13" s="3" t="str">
        <f>IF(OR(D13="FU17"),COUNTIF(D$2:D13,"FU17"),"")</f>
        <v/>
      </c>
      <c r="AT13" s="3" t="str">
        <f>IF(OR(D13="FV40",D13="FV50",D13="FV60",D13="FV70",D13="FV80"),COUNTIF(D$2:D13,"FV*"),"")</f>
        <v/>
      </c>
      <c r="AU13" s="3" t="str">
        <f>IF(OR(D13="FV50",D13="FV60",D13="FV70",D13="FV80"),COUNTIF(D$2:D13,"FV50")+COUNTIF(D$2:D13,"FV60")+COUNTIF(D$2:D13,"FV70")+COUNTIF(D$2:D13,"FV80"),"")</f>
        <v/>
      </c>
      <c r="AV13" s="3" t="str">
        <f>IF(OR(D13="FV60",D13="FV70",D13="FV80"),COUNTIF(D$2:D13,"FV60")+COUNTIF(D$2:D13,"FV70")+COUNTIF(D$2:D13,"FV80"),"")</f>
        <v/>
      </c>
      <c r="AW13" s="3" t="str">
        <f>IF(OR(D13="FV70",D13="FV80"),COUNTIF(D$2:D13,"FV70")+COUNTIF(D$2:D13,"FV80"),"")</f>
        <v/>
      </c>
      <c r="AX13" s="24"/>
    </row>
    <row r="14" spans="1:50" x14ac:dyDescent="0.45">
      <c r="A14" s="3">
        <v>13</v>
      </c>
      <c r="B14" t="str">
        <v>Jake Clark</v>
      </c>
      <c r="C14" t="str">
        <v>Northern Fells Running Club</v>
      </c>
      <c r="D14" s="3" t="str">
        <v>MSEN</v>
      </c>
      <c r="E14" s="19">
        <v>4.2511574074074077E-2</v>
      </c>
      <c r="F14" s="42" t="str">
        <f t="shared" si="14"/>
        <v>M</v>
      </c>
      <c r="G14" s="36">
        <f>IF(OR(C14="",C14=" ",C14="FRA",C14="unattached",C14="(no club)",F14="F"),"",COUNTIFS(C$2:C14,C14,D$2:D14,"M*"))</f>
        <v>2</v>
      </c>
      <c r="H14" t="str">
        <f t="shared" si="0"/>
        <v>Northern Fells Running Club2</v>
      </c>
      <c r="I14" t="str">
        <f t="shared" si="1"/>
        <v/>
      </c>
      <c r="J14" t="str">
        <f t="shared" si="2"/>
        <v/>
      </c>
      <c r="K14" t="str">
        <f t="shared" si="3"/>
        <v/>
      </c>
      <c r="L14" t="str">
        <f t="shared" si="4"/>
        <v/>
      </c>
      <c r="M14" t="str">
        <f t="shared" si="5"/>
        <v/>
      </c>
      <c r="N14" t="str">
        <f t="shared" si="6"/>
        <v/>
      </c>
      <c r="O14" t="str">
        <f t="shared" si="7"/>
        <v/>
      </c>
      <c r="P14" t="str">
        <f t="shared" si="19"/>
        <v/>
      </c>
      <c r="Q14" t="str">
        <f t="shared" si="15"/>
        <v/>
      </c>
      <c r="R14" s="26" t="str">
        <f>IF(OR(C14="",C14=" ",C14="FRA",C14="unattached",C14="(no club)",F14="M"),"",COUNTIFS(C$2:C14,C14,D$2:D14,"F*"))</f>
        <v/>
      </c>
      <c r="S14" t="str">
        <f t="shared" si="8"/>
        <v/>
      </c>
      <c r="T14" t="str">
        <f t="shared" si="9"/>
        <v/>
      </c>
      <c r="U14" t="str">
        <f t="shared" si="10"/>
        <v/>
      </c>
      <c r="V14" t="str">
        <f t="shared" si="11"/>
        <v/>
      </c>
      <c r="W14" t="str">
        <f t="shared" si="16"/>
        <v/>
      </c>
      <c r="X14" t="str">
        <f t="shared" si="12"/>
        <v/>
      </c>
      <c r="Y14" t="str">
        <f t="shared" si="17"/>
        <v/>
      </c>
      <c r="Z14" t="str">
        <f t="shared" si="13"/>
        <v/>
      </c>
      <c r="AA14" t="str">
        <f t="shared" si="20"/>
        <v/>
      </c>
      <c r="AB14" t="str">
        <f t="shared" si="18"/>
        <v/>
      </c>
      <c r="AC14" s="26">
        <f>IF(OR(D14="MSEN",D14="MV40",D14="MV50",D14="MV60",D14="MV70",D14="MV80",D14="MU23",D14="MU19",D14="MU17"),COUNTIF(D$2:D14,"M*"),"")</f>
        <v>13</v>
      </c>
      <c r="AD14" s="3" t="str">
        <f>IF(OR(D14="MU23",D14="MU19",D14="MU17"),COUNTIF(D$2:D14,"MU*"),"")</f>
        <v/>
      </c>
      <c r="AE14" s="3" t="str">
        <f>IF(OR(D14="MU19",D14="MU17"),COUNTIF(D$2:D14,"MU1*"),"")</f>
        <v/>
      </c>
      <c r="AF14" s="3" t="str">
        <f>IF(OR(D14="MU17"),COUNTIF(D$2:D14,"MU17"),"")</f>
        <v/>
      </c>
      <c r="AL14" s="3" t="str">
        <f>IF(OR(D14="MV40",D14="MV50",D14="MV60",D14="MV70",D14="MV80"),COUNTIF(D$2:D14,"MV*"),"")</f>
        <v/>
      </c>
      <c r="AM14" s="3" t="str">
        <f>IF(OR(D14="MV50",D14="MV60",D14="MV70",D14="MV80"),COUNTIF(D$2:D14,"MV50")+COUNTIF(D$2:D14,"MV60")+COUNTIF(D$2:D14,"MV70")+COUNTIF(D$2:D14,"MV80"),"")</f>
        <v/>
      </c>
      <c r="AN14" s="3" t="str">
        <f>IF(OR(D14="MV60",D14="MV70",D14="MV80"),COUNTIF(D$2:D14,"MV60")+COUNTIF(D$2:D14,"MV70")+COUNTIF(D$2:D14,"MV80"),"")</f>
        <v/>
      </c>
      <c r="AO14" s="3" t="str">
        <f>IF(OR(D14="MV70",D14="MV80"),COUNTIF(D$2:D14,"MV70")+COUNTIF(D$2:D14,"MV80"),"")</f>
        <v/>
      </c>
      <c r="AP14" s="26" t="str">
        <f>IF(OR(D14="FSEN",D14="FV40",D14="FV50",D14="FV60",D14="FV70",D14="FV80",D14="FU23",D14="FU19",D14="FU17"),COUNTIF(D$2:D14,"F*"),"")</f>
        <v/>
      </c>
      <c r="AQ14" s="3" t="str">
        <f>IF(OR(D14="FU23",D14="FU19",D14="FU17"),COUNTIF(D$2:D14,"FU*"),"")</f>
        <v/>
      </c>
      <c r="AR14" s="3" t="str">
        <f>IF(OR(D14="FU19",D14="FU17"),COUNTIF(D$2:D14,"FU1*"),"")</f>
        <v/>
      </c>
      <c r="AS14" s="3" t="str">
        <f>IF(OR(D14="FU17"),COUNTIF(D$2:D14,"FU17"),"")</f>
        <v/>
      </c>
      <c r="AT14" s="3" t="str">
        <f>IF(OR(D14="FV40",D14="FV50",D14="FV60",D14="FV70",D14="FV80"),COUNTIF(D$2:D14,"FV*"),"")</f>
        <v/>
      </c>
      <c r="AU14" s="3" t="str">
        <f>IF(OR(D14="FV50",D14="FV60",D14="FV70",D14="FV80"),COUNTIF(D$2:D14,"FV50")+COUNTIF(D$2:D14,"FV60")+COUNTIF(D$2:D14,"FV70")+COUNTIF(D$2:D14,"FV80"),"")</f>
        <v/>
      </c>
      <c r="AV14" s="3" t="str">
        <f>IF(OR(D14="FV60",D14="FV70",D14="FV80"),COUNTIF(D$2:D14,"FV60")+COUNTIF(D$2:D14,"FV70")+COUNTIF(D$2:D14,"FV80"),"")</f>
        <v/>
      </c>
      <c r="AW14" s="3" t="str">
        <f>IF(OR(D14="FV70",D14="FV80"),COUNTIF(D$2:D14,"FV70")+COUNTIF(D$2:D14,"FV80"),"")</f>
        <v/>
      </c>
      <c r="AX14" s="24"/>
    </row>
    <row r="15" spans="1:50" x14ac:dyDescent="0.45">
      <c r="A15" s="3">
        <v>14</v>
      </c>
      <c r="B15" t="str">
        <v>Alex Reed</v>
      </c>
      <c r="C15" t="str">
        <v>Cumberland Fell Runners</v>
      </c>
      <c r="D15" s="3" t="str">
        <v>MSEN</v>
      </c>
      <c r="E15" s="19">
        <v>4.2592592592592592E-2</v>
      </c>
      <c r="F15" s="42" t="str">
        <f t="shared" si="14"/>
        <v>M</v>
      </c>
      <c r="G15" s="36">
        <f>IF(OR(C15="",C15=" ",C15="FRA",C15="unattached",C15="(no club)",F15="F"),"",COUNTIFS(C$2:C15,C15,D$2:D15,"M*"))</f>
        <v>1</v>
      </c>
      <c r="H15" t="str">
        <f t="shared" si="0"/>
        <v>Cumberland Fell Runners1</v>
      </c>
      <c r="I15" t="str">
        <f t="shared" si="1"/>
        <v/>
      </c>
      <c r="J15" t="str">
        <f t="shared" si="2"/>
        <v/>
      </c>
      <c r="K15" t="str">
        <f t="shared" si="3"/>
        <v/>
      </c>
      <c r="L15" t="str">
        <f t="shared" si="4"/>
        <v/>
      </c>
      <c r="M15" t="str">
        <f t="shared" si="5"/>
        <v/>
      </c>
      <c r="N15" t="str">
        <f t="shared" si="6"/>
        <v/>
      </c>
      <c r="O15" t="str">
        <f t="shared" si="7"/>
        <v/>
      </c>
      <c r="P15" t="str">
        <f t="shared" si="19"/>
        <v/>
      </c>
      <c r="Q15" t="str">
        <f t="shared" si="15"/>
        <v/>
      </c>
      <c r="R15" s="26" t="str">
        <f>IF(OR(C15="",C15=" ",C15="FRA",C15="unattached",C15="(no club)",F15="M"),"",COUNTIFS(C$2:C15,C15,D$2:D15,"F*"))</f>
        <v/>
      </c>
      <c r="S15" t="str">
        <f t="shared" si="8"/>
        <v/>
      </c>
      <c r="T15" t="str">
        <f t="shared" si="9"/>
        <v/>
      </c>
      <c r="U15" t="str">
        <f t="shared" si="10"/>
        <v/>
      </c>
      <c r="V15" t="str">
        <f t="shared" si="11"/>
        <v/>
      </c>
      <c r="W15" t="str">
        <f t="shared" si="16"/>
        <v/>
      </c>
      <c r="X15" t="str">
        <f t="shared" si="12"/>
        <v/>
      </c>
      <c r="Y15" t="str">
        <f t="shared" si="17"/>
        <v/>
      </c>
      <c r="Z15" t="str">
        <f t="shared" si="13"/>
        <v/>
      </c>
      <c r="AA15" t="str">
        <f t="shared" si="20"/>
        <v/>
      </c>
      <c r="AB15" t="str">
        <f t="shared" si="18"/>
        <v/>
      </c>
      <c r="AC15" s="26">
        <f>IF(OR(D15="MSEN",D15="MV40",D15="MV50",D15="MV60",D15="MV70",D15="MV80",D15="MU23",D15="MU19",D15="MU17"),COUNTIF(D$2:D15,"M*"),"")</f>
        <v>14</v>
      </c>
      <c r="AD15" s="3" t="str">
        <f>IF(OR(D15="MU23",D15="MU19",D15="MU17"),COUNTIF(D$2:D15,"MU*"),"")</f>
        <v/>
      </c>
      <c r="AE15" s="3" t="str">
        <f>IF(OR(D15="MU19",D15="MU17"),COUNTIF(D$2:D15,"MU1*"),"")</f>
        <v/>
      </c>
      <c r="AF15" s="3" t="str">
        <f>IF(OR(D15="MU17"),COUNTIF(D$2:D15,"MU17"),"")</f>
        <v/>
      </c>
      <c r="AL15" s="3" t="str">
        <f>IF(OR(D15="MV40",D15="MV50",D15="MV60",D15="MV70",D15="MV80"),COUNTIF(D$2:D15,"MV*"),"")</f>
        <v/>
      </c>
      <c r="AM15" s="3" t="str">
        <f>IF(OR(D15="MV50",D15="MV60",D15="MV70",D15="MV80"),COUNTIF(D$2:D15,"MV50")+COUNTIF(D$2:D15,"MV60")+COUNTIF(D$2:D15,"MV70")+COUNTIF(D$2:D15,"MV80"),"")</f>
        <v/>
      </c>
      <c r="AN15" s="3" t="str">
        <f>IF(OR(D15="MV60",D15="MV70",D15="MV80"),COUNTIF(D$2:D15,"MV60")+COUNTIF(D$2:D15,"MV70")+COUNTIF(D$2:D15,"MV80"),"")</f>
        <v/>
      </c>
      <c r="AO15" s="3" t="str">
        <f>IF(OR(D15="MV70",D15="MV80"),COUNTIF(D$2:D15,"MV70")+COUNTIF(D$2:D15,"MV80"),"")</f>
        <v/>
      </c>
      <c r="AP15" s="26" t="str">
        <f>IF(OR(D15="FSEN",D15="FV40",D15="FV50",D15="FV60",D15="FV70",D15="FV80",D15="FU23",D15="FU19",D15="FU17"),COUNTIF(D$2:D15,"F*"),"")</f>
        <v/>
      </c>
      <c r="AQ15" s="3" t="str">
        <f>IF(OR(D15="FU23",D15="FU19",D15="FU17"),COUNTIF(D$2:D15,"FU*"),"")</f>
        <v/>
      </c>
      <c r="AR15" s="3" t="str">
        <f>IF(OR(D15="FU19",D15="FU17"),COUNTIF(D$2:D15,"FU1*"),"")</f>
        <v/>
      </c>
      <c r="AS15" s="3" t="str">
        <f>IF(OR(D15="FU17"),COUNTIF(D$2:D15,"FU17"),"")</f>
        <v/>
      </c>
      <c r="AT15" s="3" t="str">
        <f>IF(OR(D15="FV40",D15="FV50",D15="FV60",D15="FV70",D15="FV80"),COUNTIF(D$2:D15,"FV*"),"")</f>
        <v/>
      </c>
      <c r="AU15" s="3" t="str">
        <f>IF(OR(D15="FV50",D15="FV60",D15="FV70",D15="FV80"),COUNTIF(D$2:D15,"FV50")+COUNTIF(D$2:D15,"FV60")+COUNTIF(D$2:D15,"FV70")+COUNTIF(D$2:D15,"FV80"),"")</f>
        <v/>
      </c>
      <c r="AV15" s="3" t="str">
        <f>IF(OR(D15="FV60",D15="FV70",D15="FV80"),COUNTIF(D$2:D15,"FV60")+COUNTIF(D$2:D15,"FV70")+COUNTIF(D$2:D15,"FV80"),"")</f>
        <v/>
      </c>
      <c r="AW15" s="3" t="str">
        <f>IF(OR(D15="FV70",D15="FV80"),COUNTIF(D$2:D15,"FV70")+COUNTIF(D$2:D15,"FV80"),"")</f>
        <v/>
      </c>
      <c r="AX15" s="24"/>
    </row>
    <row r="16" spans="1:50" x14ac:dyDescent="0.45">
      <c r="A16" s="3">
        <v>15</v>
      </c>
      <c r="B16" t="str">
        <v>Jim Haworth</v>
      </c>
      <c r="C16" t="str">
        <v>Keswick AC</v>
      </c>
      <c r="D16" s="3" t="str">
        <v>MV50</v>
      </c>
      <c r="E16" s="19">
        <v>4.266203703703704E-2</v>
      </c>
      <c r="F16" s="42" t="str">
        <f t="shared" si="14"/>
        <v>M</v>
      </c>
      <c r="G16" s="36">
        <f>IF(OR(C16="",C16=" ",C16="FRA",C16="unattached",C16="(no club)",F16="F"),"",COUNTIFS(C$2:C16,C16,D$2:D16,"M*"))</f>
        <v>7</v>
      </c>
      <c r="H16" t="str">
        <f t="shared" si="0"/>
        <v>Keswick AC7</v>
      </c>
      <c r="I16" t="str">
        <f t="shared" si="1"/>
        <v/>
      </c>
      <c r="J16" t="str">
        <f t="shared" si="2"/>
        <v/>
      </c>
      <c r="K16" t="str">
        <f t="shared" si="3"/>
        <v/>
      </c>
      <c r="L16" t="str">
        <f t="shared" si="4"/>
        <v/>
      </c>
      <c r="M16" t="str">
        <f t="shared" si="5"/>
        <v/>
      </c>
      <c r="N16" t="str">
        <f t="shared" si="6"/>
        <v/>
      </c>
      <c r="O16" t="str">
        <f t="shared" si="7"/>
        <v/>
      </c>
      <c r="P16" t="str">
        <f t="shared" si="19"/>
        <v/>
      </c>
      <c r="Q16" t="str">
        <f t="shared" si="15"/>
        <v/>
      </c>
      <c r="R16" s="26" t="str">
        <f>IF(OR(C16="",C16=" ",C16="FRA",C16="unattached",C16="(no club)",F16="M"),"",COUNTIFS(C$2:C16,C16,D$2:D16,"F*"))</f>
        <v/>
      </c>
      <c r="S16" t="str">
        <f t="shared" si="8"/>
        <v/>
      </c>
      <c r="T16" t="str">
        <f t="shared" si="9"/>
        <v/>
      </c>
      <c r="U16" t="str">
        <f t="shared" si="10"/>
        <v/>
      </c>
      <c r="V16" t="str">
        <f t="shared" si="11"/>
        <v/>
      </c>
      <c r="W16" t="str">
        <f t="shared" si="16"/>
        <v/>
      </c>
      <c r="X16" t="str">
        <f t="shared" si="12"/>
        <v/>
      </c>
      <c r="Y16" t="str">
        <f t="shared" si="17"/>
        <v/>
      </c>
      <c r="Z16" t="str">
        <f t="shared" si="13"/>
        <v/>
      </c>
      <c r="AA16" t="str">
        <f t="shared" si="20"/>
        <v/>
      </c>
      <c r="AB16" t="str">
        <f t="shared" si="18"/>
        <v/>
      </c>
      <c r="AC16" s="26">
        <f>IF(OR(D16="MSEN",D16="MV40",D16="MV50",D16="MV60",D16="MV70",D16="MV80",D16="MU23",D16="MU19",D16="MU17"),COUNTIF(D$2:D16,"M*"),"")</f>
        <v>15</v>
      </c>
      <c r="AD16" s="3" t="str">
        <f>IF(OR(D16="MU23",D16="MU19",D16="MU17"),COUNTIF(D$2:D16,"MU*"),"")</f>
        <v/>
      </c>
      <c r="AE16" s="3" t="str">
        <f>IF(OR(D16="MU19",D16="MU17"),COUNTIF(D$2:D16,"MU1*"),"")</f>
        <v/>
      </c>
      <c r="AF16" s="3" t="str">
        <f>IF(OR(D16="MU17"),COUNTIF(D$2:D16,"MU17"),"")</f>
        <v/>
      </c>
      <c r="AL16" s="3">
        <f>IF(OR(D16="MV40",D16="MV50",D16="MV60",D16="MV70",D16="MV80"),COUNTIF(D$2:D16,"MV*"),"")</f>
        <v>5</v>
      </c>
      <c r="AM16" s="3">
        <f>IF(OR(D16="MV50",D16="MV60",D16="MV70",D16="MV80"),COUNTIF(D$2:D16,"MV50")+COUNTIF(D$2:D16,"MV60")+COUNTIF(D$2:D16,"MV70")+COUNTIF(D$2:D16,"MV80"),"")</f>
        <v>1</v>
      </c>
      <c r="AN16" s="3" t="str">
        <f>IF(OR(D16="MV60",D16="MV70",D16="MV80"),COUNTIF(D$2:D16,"MV60")+COUNTIF(D$2:D16,"MV70")+COUNTIF(D$2:D16,"MV80"),"")</f>
        <v/>
      </c>
      <c r="AO16" s="3" t="str">
        <f>IF(OR(D16="MV70",D16="MV80"),COUNTIF(D$2:D16,"MV70")+COUNTIF(D$2:D16,"MV80"),"")</f>
        <v/>
      </c>
      <c r="AP16" s="26" t="str">
        <f>IF(OR(D16="FSEN",D16="FV40",D16="FV50",D16="FV60",D16="FV70",D16="FV80",D16="FU23",D16="FU19",D16="FU17"),COUNTIF(D$2:D16,"F*"),"")</f>
        <v/>
      </c>
      <c r="AQ16" s="3" t="str">
        <f>IF(OR(D16="FU23",D16="FU19",D16="FU17"),COUNTIF(D$2:D16,"FU*"),"")</f>
        <v/>
      </c>
      <c r="AR16" s="3" t="str">
        <f>IF(OR(D16="FU19",D16="FU17"),COUNTIF(D$2:D16,"FU1*"),"")</f>
        <v/>
      </c>
      <c r="AS16" s="3" t="str">
        <f>IF(OR(D16="FU17"),COUNTIF(D$2:D16,"FU17"),"")</f>
        <v/>
      </c>
      <c r="AT16" s="3" t="str">
        <f>IF(OR(D16="FV40",D16="FV50",D16="FV60",D16="FV70",D16="FV80"),COUNTIF(D$2:D16,"FV*"),"")</f>
        <v/>
      </c>
      <c r="AU16" s="3" t="str">
        <f>IF(OR(D16="FV50",D16="FV60",D16="FV70",D16="FV80"),COUNTIF(D$2:D16,"FV50")+COUNTIF(D$2:D16,"FV60")+COUNTIF(D$2:D16,"FV70")+COUNTIF(D$2:D16,"FV80"),"")</f>
        <v/>
      </c>
      <c r="AV16" s="3" t="str">
        <f>IF(OR(D16="FV60",D16="FV70",D16="FV80"),COUNTIF(D$2:D16,"FV60")+COUNTIF(D$2:D16,"FV70")+COUNTIF(D$2:D16,"FV80"),"")</f>
        <v/>
      </c>
      <c r="AW16" s="3" t="str">
        <f>IF(OR(D16="FV70",D16="FV80"),COUNTIF(D$2:D16,"FV70")+COUNTIF(D$2:D16,"FV80"),"")</f>
        <v/>
      </c>
      <c r="AX16" s="24"/>
    </row>
    <row r="17" spans="1:50" x14ac:dyDescent="0.45">
      <c r="A17" s="3">
        <v>16</v>
      </c>
      <c r="B17" t="str">
        <v>Mike Rudd</v>
      </c>
      <c r="C17" t="str">
        <v>Northern Fells Running Club</v>
      </c>
      <c r="D17" s="3" t="str">
        <v>MV40</v>
      </c>
      <c r="E17" s="19">
        <v>4.4363425925925924E-2</v>
      </c>
      <c r="F17" s="42" t="str">
        <f t="shared" si="14"/>
        <v>M</v>
      </c>
      <c r="G17" s="36">
        <f>IF(OR(C17="",C17=" ",C17="FRA",C17="unattached",C17="(no club)",F17="F"),"",COUNTIFS(C$2:C17,C17,D$2:D17,"M*"))</f>
        <v>3</v>
      </c>
      <c r="H17" t="str">
        <f t="shared" si="0"/>
        <v>Northern Fells Running Club3</v>
      </c>
      <c r="I17" t="str">
        <f t="shared" si="1"/>
        <v>Northern Fells Running Club</v>
      </c>
      <c r="J17" t="str">
        <f t="shared" si="2"/>
        <v>Carl Algeo</v>
      </c>
      <c r="K17">
        <f t="shared" si="3"/>
        <v>11</v>
      </c>
      <c r="L17" t="str">
        <f t="shared" si="4"/>
        <v>Jake Clark</v>
      </c>
      <c r="M17">
        <f t="shared" si="5"/>
        <v>13</v>
      </c>
      <c r="N17" t="str">
        <f t="shared" si="6"/>
        <v>Mike Rudd</v>
      </c>
      <c r="O17">
        <f t="shared" si="7"/>
        <v>16</v>
      </c>
      <c r="P17">
        <f t="shared" si="19"/>
        <v>40</v>
      </c>
      <c r="Q17">
        <f t="shared" si="15"/>
        <v>3</v>
      </c>
      <c r="R17" s="26" t="str">
        <f>IF(OR(C17="",C17=" ",C17="FRA",C17="unattached",C17="(no club)",F17="M"),"",COUNTIFS(C$2:C17,C17,D$2:D17,"F*"))</f>
        <v/>
      </c>
      <c r="S17" t="str">
        <f t="shared" si="8"/>
        <v/>
      </c>
      <c r="T17" t="str">
        <f t="shared" si="9"/>
        <v/>
      </c>
      <c r="U17" t="str">
        <f t="shared" si="10"/>
        <v/>
      </c>
      <c r="V17" t="str">
        <f t="shared" si="11"/>
        <v/>
      </c>
      <c r="W17" t="str">
        <f t="shared" si="16"/>
        <v/>
      </c>
      <c r="X17" t="str">
        <f t="shared" si="12"/>
        <v/>
      </c>
      <c r="Y17" t="str">
        <f t="shared" si="17"/>
        <v/>
      </c>
      <c r="Z17" t="str">
        <f t="shared" si="13"/>
        <v/>
      </c>
      <c r="AA17" t="str">
        <f t="shared" si="20"/>
        <v/>
      </c>
      <c r="AB17" t="str">
        <f t="shared" si="18"/>
        <v/>
      </c>
      <c r="AC17" s="26">
        <f>IF(OR(D17="MSEN",D17="MV40",D17="MV50",D17="MV60",D17="MV70",D17="MV80",D17="MU23",D17="MU19",D17="MU17"),COUNTIF(D$2:D17,"M*"),"")</f>
        <v>16</v>
      </c>
      <c r="AD17" s="3" t="str">
        <f>IF(OR(D17="MU23",D17="MU19",D17="MU17"),COUNTIF(D$2:D17,"MU*"),"")</f>
        <v/>
      </c>
      <c r="AE17" s="3" t="str">
        <f>IF(OR(D17="MU19",D17="MU17"),COUNTIF(D$2:D17,"MU1*"),"")</f>
        <v/>
      </c>
      <c r="AF17" s="3" t="str">
        <f>IF(OR(D17="MU17"),COUNTIF(D$2:D17,"MU17"),"")</f>
        <v/>
      </c>
      <c r="AL17" s="3">
        <f>IF(OR(D17="MV40",D17="MV50",D17="MV60",D17="MV70",D17="MV80"),COUNTIF(D$2:D17,"MV*"),"")</f>
        <v>6</v>
      </c>
      <c r="AM17" s="3" t="str">
        <f>IF(OR(D17="MV50",D17="MV60",D17="MV70",D17="MV80"),COUNTIF(D$2:D17,"MV50")+COUNTIF(D$2:D17,"MV60")+COUNTIF(D$2:D17,"MV70")+COUNTIF(D$2:D17,"MV80"),"")</f>
        <v/>
      </c>
      <c r="AN17" s="3" t="str">
        <f>IF(OR(D17="MV60",D17="MV70",D17="MV80"),COUNTIF(D$2:D17,"MV60")+COUNTIF(D$2:D17,"MV70")+COUNTIF(D$2:D17,"MV80"),"")</f>
        <v/>
      </c>
      <c r="AO17" s="3" t="str">
        <f>IF(OR(D17="MV70",D17="MV80"),COUNTIF(D$2:D17,"MV70")+COUNTIF(D$2:D17,"MV80"),"")</f>
        <v/>
      </c>
      <c r="AP17" s="26" t="str">
        <f>IF(OR(D17="FSEN",D17="FV40",D17="FV50",D17="FV60",D17="FV70",D17="FV80",D17="FU23",D17="FU19",D17="FU17"),COUNTIF(D$2:D17,"F*"),"")</f>
        <v/>
      </c>
      <c r="AQ17" s="3" t="str">
        <f>IF(OR(D17="FU23",D17="FU19",D17="FU17"),COUNTIF(D$2:D17,"FU*"),"")</f>
        <v/>
      </c>
      <c r="AR17" s="3" t="str">
        <f>IF(OR(D17="FU19",D17="FU17"),COUNTIF(D$2:D17,"FU1*"),"")</f>
        <v/>
      </c>
      <c r="AS17" s="3" t="str">
        <f>IF(OR(D17="FU17"),COUNTIF(D$2:D17,"FU17"),"")</f>
        <v/>
      </c>
      <c r="AT17" s="3" t="str">
        <f>IF(OR(D17="FV40",D17="FV50",D17="FV60",D17="FV70",D17="FV80"),COUNTIF(D$2:D17,"FV*"),"")</f>
        <v/>
      </c>
      <c r="AU17" s="3" t="str">
        <f>IF(OR(D17="FV50",D17="FV60",D17="FV70",D17="FV80"),COUNTIF(D$2:D17,"FV50")+COUNTIF(D$2:D17,"FV60")+COUNTIF(D$2:D17,"FV70")+COUNTIF(D$2:D17,"FV80"),"")</f>
        <v/>
      </c>
      <c r="AV17" s="3" t="str">
        <f>IF(OR(D17="FV60",D17="FV70",D17="FV80"),COUNTIF(D$2:D17,"FV60")+COUNTIF(D$2:D17,"FV70")+COUNTIF(D$2:D17,"FV80"),"")</f>
        <v/>
      </c>
      <c r="AW17" s="3" t="str">
        <f>IF(OR(D17="FV70",D17="FV80"),COUNTIF(D$2:D17,"FV70")+COUNTIF(D$2:D17,"FV80"),"")</f>
        <v/>
      </c>
      <c r="AX17" s="24"/>
    </row>
    <row r="18" spans="1:50" x14ac:dyDescent="0.45">
      <c r="A18" s="3">
        <v>17</v>
      </c>
      <c r="B18" t="str">
        <v>Lewis James</v>
      </c>
      <c r="C18" t="str">
        <v>Keswick AC</v>
      </c>
      <c r="D18" s="3" t="str">
        <v>MSEN</v>
      </c>
      <c r="E18" s="19">
        <v>4.4826388888888888E-2</v>
      </c>
      <c r="F18" s="42" t="str">
        <f t="shared" si="14"/>
        <v>M</v>
      </c>
      <c r="G18" s="36">
        <f>IF(OR(C18="",C18=" ",C18="FRA",C18="unattached",C18="(no club)",F18="F"),"",COUNTIFS(C$2:C18,C18,D$2:D18,"M*"))</f>
        <v>8</v>
      </c>
      <c r="H18" t="str">
        <f t="shared" si="0"/>
        <v>Keswick AC8</v>
      </c>
      <c r="I18" t="str">
        <f t="shared" si="1"/>
        <v/>
      </c>
      <c r="J18" t="str">
        <f t="shared" si="2"/>
        <v/>
      </c>
      <c r="K18" t="str">
        <f t="shared" si="3"/>
        <v/>
      </c>
      <c r="L18" t="str">
        <f t="shared" si="4"/>
        <v/>
      </c>
      <c r="M18" t="str">
        <f t="shared" si="5"/>
        <v/>
      </c>
      <c r="N18" t="str">
        <f t="shared" si="6"/>
        <v/>
      </c>
      <c r="O18" t="str">
        <f t="shared" si="7"/>
        <v/>
      </c>
      <c r="P18" t="str">
        <f t="shared" si="19"/>
        <v/>
      </c>
      <c r="Q18" t="str">
        <f t="shared" si="15"/>
        <v/>
      </c>
      <c r="R18" s="26" t="str">
        <f>IF(OR(C18="",C18=" ",C18="FRA",C18="unattached",C18="(no club)",F18="M"),"",COUNTIFS(C$2:C18,C18,D$2:D18,"F*"))</f>
        <v/>
      </c>
      <c r="S18" t="str">
        <f t="shared" si="8"/>
        <v/>
      </c>
      <c r="T18" t="str">
        <f t="shared" si="9"/>
        <v/>
      </c>
      <c r="U18" t="str">
        <f t="shared" si="10"/>
        <v/>
      </c>
      <c r="V18" t="str">
        <f t="shared" si="11"/>
        <v/>
      </c>
      <c r="W18" t="str">
        <f t="shared" si="16"/>
        <v/>
      </c>
      <c r="X18" t="str">
        <f t="shared" si="12"/>
        <v/>
      </c>
      <c r="Y18" t="str">
        <f t="shared" si="17"/>
        <v/>
      </c>
      <c r="Z18" t="str">
        <f t="shared" si="13"/>
        <v/>
      </c>
      <c r="AA18" t="str">
        <f t="shared" si="20"/>
        <v/>
      </c>
      <c r="AB18" t="str">
        <f t="shared" si="18"/>
        <v/>
      </c>
      <c r="AC18" s="26">
        <f>IF(OR(D18="MSEN",D18="MV40",D18="MV50",D18="MV60",D18="MV70",D18="MV80",D18="MU23",D18="MU19",D18="MU17"),COUNTIF(D$2:D18,"M*"),"")</f>
        <v>17</v>
      </c>
      <c r="AD18" s="3" t="str">
        <f>IF(OR(D18="MU23",D18="MU19",D18="MU17"),COUNTIF(D$2:D18,"MU*"),"")</f>
        <v/>
      </c>
      <c r="AE18" s="3" t="str">
        <f>IF(OR(D18="MU19",D18="MU17"),COUNTIF(D$2:D18,"MU1*"),"")</f>
        <v/>
      </c>
      <c r="AF18" s="3" t="str">
        <f>IF(OR(D18="MU17"),COUNTIF(D$2:D18,"MU17"),"")</f>
        <v/>
      </c>
      <c r="AL18" s="3" t="str">
        <f>IF(OR(D18="MV40",D18="MV50",D18="MV60",D18="MV70",D18="MV80"),COUNTIF(D$2:D18,"MV*"),"")</f>
        <v/>
      </c>
      <c r="AM18" s="3" t="str">
        <f>IF(OR(D18="MV50",D18="MV60",D18="MV70",D18="MV80"),COUNTIF(D$2:D18,"MV50")+COUNTIF(D$2:D18,"MV60")+COUNTIF(D$2:D18,"MV70")+COUNTIF(D$2:D18,"MV80"),"")</f>
        <v/>
      </c>
      <c r="AN18" s="3" t="str">
        <f>IF(OR(D18="MV60",D18="MV70",D18="MV80"),COUNTIF(D$2:D18,"MV60")+COUNTIF(D$2:D18,"MV70")+COUNTIF(D$2:D18,"MV80"),"")</f>
        <v/>
      </c>
      <c r="AO18" s="3" t="str">
        <f>IF(OR(D18="MV70",D18="MV80"),COUNTIF(D$2:D18,"MV70")+COUNTIF(D$2:D18,"MV80"),"")</f>
        <v/>
      </c>
      <c r="AP18" s="26" t="str">
        <f>IF(OR(D18="FSEN",D18="FV40",D18="FV50",D18="FV60",D18="FV70",D18="FV80",D18="FU23",D18="FU19",D18="FU17"),COUNTIF(D$2:D18,"F*"),"")</f>
        <v/>
      </c>
      <c r="AQ18" s="3" t="str">
        <f>IF(OR(D18="FU23",D18="FU19",D18="FU17"),COUNTIF(D$2:D18,"FU*"),"")</f>
        <v/>
      </c>
      <c r="AR18" s="3" t="str">
        <f>IF(OR(D18="FU19",D18="FU17"),COUNTIF(D$2:D18,"FU1*"),"")</f>
        <v/>
      </c>
      <c r="AS18" s="3" t="str">
        <f>IF(OR(D18="FU17"),COUNTIF(D$2:D18,"FU17"),"")</f>
        <v/>
      </c>
      <c r="AT18" s="3" t="str">
        <f>IF(OR(D18="FV40",D18="FV50",D18="FV60",D18="FV70",D18="FV80"),COUNTIF(D$2:D18,"FV*"),"")</f>
        <v/>
      </c>
      <c r="AU18" s="3" t="str">
        <f>IF(OR(D18="FV50",D18="FV60",D18="FV70",D18="FV80"),COUNTIF(D$2:D18,"FV50")+COUNTIF(D$2:D18,"FV60")+COUNTIF(D$2:D18,"FV70")+COUNTIF(D$2:D18,"FV80"),"")</f>
        <v/>
      </c>
      <c r="AV18" s="3" t="str">
        <f>IF(OR(D18="FV60",D18="FV70",D18="FV80"),COUNTIF(D$2:D18,"FV60")+COUNTIF(D$2:D18,"FV70")+COUNTIF(D$2:D18,"FV80"),"")</f>
        <v/>
      </c>
      <c r="AW18" s="3" t="str">
        <f>IF(OR(D18="FV70",D18="FV80"),COUNTIF(D$2:D18,"FV70")+COUNTIF(D$2:D18,"FV80"),"")</f>
        <v/>
      </c>
      <c r="AX18" s="24"/>
    </row>
    <row r="19" spans="1:50" x14ac:dyDescent="0.45">
      <c r="A19" s="3">
        <v>18</v>
      </c>
      <c r="B19" t="str">
        <v>Nick Barrallough</v>
      </c>
      <c r="C19" t="str">
        <v>Keswick AC</v>
      </c>
      <c r="D19" s="3" t="str">
        <v>MV50</v>
      </c>
      <c r="E19" s="19">
        <v>4.4861111111111109E-2</v>
      </c>
      <c r="F19" s="42" t="str">
        <f t="shared" si="14"/>
        <v>M</v>
      </c>
      <c r="G19" s="36">
        <f>IF(OR(C19="",C19=" ",C19="FRA",C19="unattached",C19="(no club)",F19="F"),"",COUNTIFS(C$2:C19,C19,D$2:D19,"M*"))</f>
        <v>9</v>
      </c>
      <c r="H19" t="str">
        <f t="shared" si="0"/>
        <v>Keswick AC9</v>
      </c>
      <c r="J19" t="str">
        <f t="shared" si="2"/>
        <v/>
      </c>
      <c r="K19" t="str">
        <f t="shared" si="3"/>
        <v/>
      </c>
      <c r="L19" t="str">
        <f t="shared" si="4"/>
        <v/>
      </c>
      <c r="M19" t="str">
        <f t="shared" si="5"/>
        <v/>
      </c>
      <c r="N19" t="str">
        <f t="shared" si="6"/>
        <v/>
      </c>
      <c r="O19" t="str">
        <f t="shared" si="7"/>
        <v/>
      </c>
      <c r="P19" t="str">
        <f t="shared" si="19"/>
        <v/>
      </c>
      <c r="Q19" t="str">
        <f t="shared" si="15"/>
        <v/>
      </c>
      <c r="R19" s="26" t="str">
        <f>IF(OR(C19="",C19=" ",C19="FRA",C19="unattached",C19="(no club)",F19="M"),"",COUNTIFS(C$2:C19,C19,D$2:D19,"F*"))</f>
        <v/>
      </c>
      <c r="S19" t="str">
        <f t="shared" si="8"/>
        <v/>
      </c>
      <c r="T19" t="str">
        <f t="shared" si="9"/>
        <v/>
      </c>
      <c r="U19" t="str">
        <f t="shared" si="10"/>
        <v/>
      </c>
      <c r="V19" t="str">
        <f t="shared" si="11"/>
        <v/>
      </c>
      <c r="W19" t="str">
        <f t="shared" si="16"/>
        <v/>
      </c>
      <c r="X19" t="str">
        <f t="shared" si="12"/>
        <v/>
      </c>
      <c r="Y19" t="str">
        <f t="shared" si="17"/>
        <v/>
      </c>
      <c r="Z19" t="str">
        <f t="shared" si="13"/>
        <v/>
      </c>
      <c r="AA19" t="str">
        <f t="shared" si="20"/>
        <v/>
      </c>
      <c r="AB19" t="str">
        <f t="shared" si="18"/>
        <v/>
      </c>
      <c r="AC19" s="26">
        <f>IF(OR(D19="MSEN",D19="MV40",D19="MV50",D19="MV60",D19="MV70",D19="MV80",D19="MU23",D19="MU19",D19="MU17"),COUNTIF(D$2:D19,"M*"),"")</f>
        <v>18</v>
      </c>
      <c r="AD19" s="3" t="str">
        <f>IF(OR(D19="MU23",D19="MU19",D19="MU17"),COUNTIF(D$2:D19,"MU*"),"")</f>
        <v/>
      </c>
      <c r="AE19" s="3" t="str">
        <f>IF(OR(D19="MU19",D19="MU17"),COUNTIF(D$2:D19,"MU1*"),"")</f>
        <v/>
      </c>
      <c r="AF19" s="3" t="str">
        <f>IF(OR(D19="MU17"),COUNTIF(D$2:D19,"MU17"),"")</f>
        <v/>
      </c>
      <c r="AL19" s="3">
        <f>IF(OR(D19="MV40",D19="MV50",D19="MV60",D19="MV70",D19="MV80"),COUNTIF(D$2:D19,"MV*"),"")</f>
        <v>7</v>
      </c>
      <c r="AM19" s="3">
        <f>IF(OR(D19="MV50",D19="MV60",D19="MV70",D19="MV80"),COUNTIF(D$2:D19,"MV50")+COUNTIF(D$2:D19,"MV60")+COUNTIF(D$2:D19,"MV70")+COUNTIF(D$2:D19,"MV80"),"")</f>
        <v>2</v>
      </c>
      <c r="AN19" s="3" t="str">
        <f>IF(OR(D19="MV60",D19="MV70",D19="MV80"),COUNTIF(D$2:D19,"MV60")+COUNTIF(D$2:D19,"MV70")+COUNTIF(D$2:D19,"MV80"),"")</f>
        <v/>
      </c>
      <c r="AO19" s="3" t="str">
        <f>IF(OR(D19="MV70",D19="MV80"),COUNTIF(D$2:D19,"MV70")+COUNTIF(D$2:D19,"MV80"),"")</f>
        <v/>
      </c>
      <c r="AP19" s="26" t="str">
        <f>IF(OR(D19="FSEN",D19="FV40",D19="FV50",D19="FV60",D19="FV70",D19="FV80",D19="FU23",D19="FU19",D19="FU17"),COUNTIF(D$2:D19,"F*"),"")</f>
        <v/>
      </c>
      <c r="AQ19" s="3" t="str">
        <f>IF(OR(D19="FU23",D19="FU19",D19="FU17"),COUNTIF(D$2:D19,"FU*"),"")</f>
        <v/>
      </c>
      <c r="AR19" s="3" t="str">
        <f>IF(OR(D19="FU19",D19="FU17"),COUNTIF(D$2:D19,"FU1*"),"")</f>
        <v/>
      </c>
      <c r="AS19" s="3" t="str">
        <f>IF(OR(D19="FU17"),COUNTIF(D$2:D19,"FU17"),"")</f>
        <v/>
      </c>
      <c r="AT19" s="3" t="str">
        <f>IF(OR(D19="FV40",D19="FV50",D19="FV60",D19="FV70",D19="FV80"),COUNTIF(D$2:D19,"FV*"),"")</f>
        <v/>
      </c>
      <c r="AU19" s="3" t="str">
        <f>IF(OR(D19="FV50",D19="FV60",D19="FV70",D19="FV80"),COUNTIF(D$2:D19,"FV50")+COUNTIF(D$2:D19,"FV60")+COUNTIF(D$2:D19,"FV70")+COUNTIF(D$2:D19,"FV80"),"")</f>
        <v/>
      </c>
      <c r="AV19" s="3" t="str">
        <f>IF(OR(D19="FV60",D19="FV70",D19="FV80"),COUNTIF(D$2:D19,"FV60")+COUNTIF(D$2:D19,"FV70")+COUNTIF(D$2:D19,"FV80"),"")</f>
        <v/>
      </c>
      <c r="AW19" s="3" t="str">
        <f>IF(OR(D19="FV70",D19="FV80"),COUNTIF(D$2:D19,"FV70")+COUNTIF(D$2:D19,"FV80"),"")</f>
        <v/>
      </c>
      <c r="AX19" s="24"/>
    </row>
    <row r="20" spans="1:50" x14ac:dyDescent="0.45">
      <c r="A20" s="3">
        <v>19</v>
      </c>
      <c r="B20" t="str">
        <v>Tom Lynch</v>
      </c>
      <c r="C20" t="str">
        <v>Ambleside AC</v>
      </c>
      <c r="D20" s="3" t="str">
        <v>MV40</v>
      </c>
      <c r="E20" s="19">
        <v>4.4861111111111109E-2</v>
      </c>
      <c r="F20" s="42" t="str">
        <f t="shared" si="14"/>
        <v>M</v>
      </c>
      <c r="G20" s="36">
        <f>IF(OR(C20="",C20=" ",C20="FRA",C20="unattached",C20="(no club)",F20="F"),"",COUNTIFS(C$2:C20,C20,D$2:D20,"M*"))</f>
        <v>1</v>
      </c>
      <c r="H20" t="str">
        <f t="shared" si="0"/>
        <v>Ambleside AC1</v>
      </c>
      <c r="I20" t="str">
        <f t="shared" ref="I20:I51" si="21">IF(G20=3,C20,"")</f>
        <v/>
      </c>
      <c r="J20" t="str">
        <f t="shared" si="2"/>
        <v/>
      </c>
      <c r="K20" t="str">
        <f t="shared" si="3"/>
        <v/>
      </c>
      <c r="L20" t="str">
        <f t="shared" si="4"/>
        <v/>
      </c>
      <c r="M20" t="str">
        <f t="shared" si="5"/>
        <v/>
      </c>
      <c r="N20" t="str">
        <f t="shared" si="6"/>
        <v/>
      </c>
      <c r="O20" t="str">
        <f t="shared" si="7"/>
        <v/>
      </c>
      <c r="P20" t="str">
        <f t="shared" si="19"/>
        <v/>
      </c>
      <c r="Q20" t="str">
        <f t="shared" si="15"/>
        <v/>
      </c>
      <c r="R20" s="26" t="str">
        <f>IF(OR(C20="",C20=" ",C20="FRA",C20="unattached",C20="(no club)",F20="M"),"",COUNTIFS(C$2:C20,C20,D$2:D20,"F*"))</f>
        <v/>
      </c>
      <c r="S20" t="str">
        <f t="shared" si="8"/>
        <v/>
      </c>
      <c r="T20" t="str">
        <f t="shared" si="9"/>
        <v/>
      </c>
      <c r="U20" t="str">
        <f t="shared" si="10"/>
        <v/>
      </c>
      <c r="V20" t="str">
        <f t="shared" si="11"/>
        <v/>
      </c>
      <c r="W20" t="str">
        <f t="shared" si="16"/>
        <v/>
      </c>
      <c r="X20" t="str">
        <f t="shared" si="12"/>
        <v/>
      </c>
      <c r="Y20" t="str">
        <f t="shared" si="17"/>
        <v/>
      </c>
      <c r="Z20" t="str">
        <f t="shared" si="13"/>
        <v/>
      </c>
      <c r="AA20" t="str">
        <f t="shared" si="20"/>
        <v/>
      </c>
      <c r="AB20" t="str">
        <f t="shared" si="18"/>
        <v/>
      </c>
      <c r="AC20" s="26">
        <f>IF(OR(D20="MSEN",D20="MV40",D20="MV50",D20="MV60",D20="MV70",D20="MV80",D20="MU23",D20="MU19",D20="MU17"),COUNTIF(D$2:D20,"M*"),"")</f>
        <v>19</v>
      </c>
      <c r="AD20" s="3" t="str">
        <f>IF(OR(D20="MU23",D20="MU19",D20="MU17"),COUNTIF(D$2:D20,"MU*"),"")</f>
        <v/>
      </c>
      <c r="AE20" s="3" t="str">
        <f>IF(OR(D20="MU19",D20="MU17"),COUNTIF(D$2:D20,"MU1*"),"")</f>
        <v/>
      </c>
      <c r="AF20" s="3" t="str">
        <f>IF(OR(D20="MU17"),COUNTIF(D$2:D20,"MU17"),"")</f>
        <v/>
      </c>
      <c r="AL20" s="3">
        <f>IF(OR(D20="MV40",D20="MV50",D20="MV60",D20="MV70",D20="MV80"),COUNTIF(D$2:D20,"MV*"),"")</f>
        <v>8</v>
      </c>
      <c r="AM20" s="3" t="str">
        <f>IF(OR(D20="MV50",D20="MV60",D20="MV70",D20="MV80"),COUNTIF(D$2:D20,"MV50")+COUNTIF(D$2:D20,"MV60")+COUNTIF(D$2:D20,"MV70")+COUNTIF(D$2:D20,"MV80"),"")</f>
        <v/>
      </c>
      <c r="AN20" s="3" t="str">
        <f>IF(OR(D20="MV60",D20="MV70",D20="MV80"),COUNTIF(D$2:D20,"MV60")+COUNTIF(D$2:D20,"MV70")+COUNTIF(D$2:D20,"MV80"),"")</f>
        <v/>
      </c>
      <c r="AO20" s="3" t="str">
        <f>IF(OR(D20="MV70",D20="MV80"),COUNTIF(D$2:D20,"MV70")+COUNTIF(D$2:D20,"MV80"),"")</f>
        <v/>
      </c>
      <c r="AP20" s="26" t="str">
        <f>IF(OR(D20="FSEN",D20="FV40",D20="FV50",D20="FV60",D20="FV70",D20="FV80",D20="FU23",D20="FU19",D20="FU17"),COUNTIF(D$2:D20,"F*"),"")</f>
        <v/>
      </c>
      <c r="AQ20" s="3" t="str">
        <f>IF(OR(D20="FU23",D20="FU19",D20="FU17"),COUNTIF(D$2:D20,"FU*"),"")</f>
        <v/>
      </c>
      <c r="AR20" s="3" t="str">
        <f>IF(OR(D20="FU19",D20="FU17"),COUNTIF(D$2:D20,"FU1*"),"")</f>
        <v/>
      </c>
      <c r="AS20" s="3" t="str">
        <f>IF(OR(D20="FU17"),COUNTIF(D$2:D20,"FU17"),"")</f>
        <v/>
      </c>
      <c r="AT20" s="3" t="str">
        <f>IF(OR(D20="FV40",D20="FV50",D20="FV60",D20="FV70",D20="FV80"),COUNTIF(D$2:D20,"FV*"),"")</f>
        <v/>
      </c>
      <c r="AU20" s="3" t="str">
        <f>IF(OR(D20="FV50",D20="FV60",D20="FV70",D20="FV80"),COUNTIF(D$2:D20,"FV50")+COUNTIF(D$2:D20,"FV60")+COUNTIF(D$2:D20,"FV70")+COUNTIF(D$2:D20,"FV80"),"")</f>
        <v/>
      </c>
      <c r="AV20" s="3" t="str">
        <f>IF(OR(D20="FV60",D20="FV70",D20="FV80"),COUNTIF(D$2:D20,"FV60")+COUNTIF(D$2:D20,"FV70")+COUNTIF(D$2:D20,"FV80"),"")</f>
        <v/>
      </c>
      <c r="AW20" s="3" t="str">
        <f>IF(OR(D20="FV70",D20="FV80"),COUNTIF(D$2:D20,"FV70")+COUNTIF(D$2:D20,"FV80"),"")</f>
        <v/>
      </c>
      <c r="AX20" s="24"/>
    </row>
    <row r="21" spans="1:50" x14ac:dyDescent="0.45">
      <c r="A21" s="3">
        <v>20</v>
      </c>
      <c r="B21" t="str">
        <v>David Holmes</v>
      </c>
      <c r="C21" t="str">
        <v>Border Harriers</v>
      </c>
      <c r="D21" s="3" t="str">
        <v>MV40</v>
      </c>
      <c r="E21" s="19">
        <v>4.5023148148148145E-2</v>
      </c>
      <c r="F21" s="42" t="str">
        <f t="shared" si="14"/>
        <v>M</v>
      </c>
      <c r="G21" s="36">
        <f>IF(OR(C21="",C21=" ",C21="FRA",C21="unattached",C21="(no club)",F21="F"),"",COUNTIFS(C$2:C21,C21,D$2:D21,"M*"))</f>
        <v>1</v>
      </c>
      <c r="H21" t="str">
        <f t="shared" si="0"/>
        <v>Border Harriers1</v>
      </c>
      <c r="I21" t="str">
        <f t="shared" si="21"/>
        <v/>
      </c>
      <c r="J21" t="str">
        <f t="shared" si="2"/>
        <v/>
      </c>
      <c r="K21" t="str">
        <f t="shared" si="3"/>
        <v/>
      </c>
      <c r="L21" t="str">
        <f t="shared" si="4"/>
        <v/>
      </c>
      <c r="M21" t="str">
        <f t="shared" si="5"/>
        <v/>
      </c>
      <c r="N21" t="str">
        <f t="shared" si="6"/>
        <v/>
      </c>
      <c r="O21" t="str">
        <f t="shared" si="7"/>
        <v/>
      </c>
      <c r="P21" t="str">
        <f t="shared" si="19"/>
        <v/>
      </c>
      <c r="Q21" t="str">
        <f t="shared" si="15"/>
        <v/>
      </c>
      <c r="R21" s="26" t="str">
        <f>IF(OR(C21="",C21=" ",C21="FRA",C21="unattached",C21="(no club)",F21="M"),"",COUNTIFS(C$2:C21,C21,D$2:D21,"F*"))</f>
        <v/>
      </c>
      <c r="S21" t="str">
        <f t="shared" si="8"/>
        <v/>
      </c>
      <c r="T21" t="str">
        <f t="shared" si="9"/>
        <v/>
      </c>
      <c r="U21" t="str">
        <f t="shared" si="10"/>
        <v/>
      </c>
      <c r="V21" t="str">
        <f t="shared" si="11"/>
        <v/>
      </c>
      <c r="W21" t="str">
        <f t="shared" si="16"/>
        <v/>
      </c>
      <c r="X21" t="str">
        <f t="shared" si="12"/>
        <v/>
      </c>
      <c r="Y21" t="str">
        <f t="shared" si="17"/>
        <v/>
      </c>
      <c r="Z21" t="str">
        <f t="shared" si="13"/>
        <v/>
      </c>
      <c r="AA21" t="str">
        <f t="shared" si="20"/>
        <v/>
      </c>
      <c r="AB21" t="str">
        <f t="shared" si="18"/>
        <v/>
      </c>
      <c r="AC21" s="26">
        <f>IF(OR(D21="MSEN",D21="MV40",D21="MV50",D21="MV60",D21="MV70",D21="MV80",D21="MU23",D21="MU19",D21="MU17"),COUNTIF(D$2:D21,"M*"),"")</f>
        <v>20</v>
      </c>
      <c r="AD21" s="3" t="str">
        <f>IF(OR(D21="MU23",D21="MU19",D21="MU17"),COUNTIF(D$2:D21,"MU*"),"")</f>
        <v/>
      </c>
      <c r="AE21" s="3" t="str">
        <f>IF(OR(D21="MU19",D21="MU17"),COUNTIF(D$2:D21,"MU1*"),"")</f>
        <v/>
      </c>
      <c r="AF21" s="3" t="str">
        <f>IF(OR(D21="MU17"),COUNTIF(D$2:D21,"MU17"),"")</f>
        <v/>
      </c>
      <c r="AL21" s="3">
        <f>IF(OR(D21="MV40",D21="MV50",D21="MV60",D21="MV70",D21="MV80"),COUNTIF(D$2:D21,"MV*"),"")</f>
        <v>9</v>
      </c>
      <c r="AM21" s="3" t="str">
        <f>IF(OR(D21="MV50",D21="MV60",D21="MV70",D21="MV80"),COUNTIF(D$2:D21,"MV50")+COUNTIF(D$2:D21,"MV60")+COUNTIF(D$2:D21,"MV70")+COUNTIF(D$2:D21,"MV80"),"")</f>
        <v/>
      </c>
      <c r="AN21" s="3" t="str">
        <f>IF(OR(D21="MV60",D21="MV70",D21="MV80"),COUNTIF(D$2:D21,"MV60")+COUNTIF(D$2:D21,"MV70")+COUNTIF(D$2:D21,"MV80"),"")</f>
        <v/>
      </c>
      <c r="AO21" s="3" t="str">
        <f>IF(OR(D21="MV70",D21="MV80"),COUNTIF(D$2:D21,"MV70")+COUNTIF(D$2:D21,"MV80"),"")</f>
        <v/>
      </c>
      <c r="AP21" s="26" t="str">
        <f>IF(OR(D21="FSEN",D21="FV40",D21="FV50",D21="FV60",D21="FV70",D21="FV80",D21="FU23",D21="FU19",D21="FU17"),COUNTIF(D$2:D21,"F*"),"")</f>
        <v/>
      </c>
      <c r="AQ21" s="3" t="str">
        <f>IF(OR(D21="FU23",D21="FU19",D21="FU17"),COUNTIF(D$2:D21,"FU*"),"")</f>
        <v/>
      </c>
      <c r="AR21" s="3" t="str">
        <f>IF(OR(D21="FU19",D21="FU17"),COUNTIF(D$2:D21,"FU1*"),"")</f>
        <v/>
      </c>
      <c r="AS21" s="3" t="str">
        <f>IF(OR(D21="FU17"),COUNTIF(D$2:D21,"FU17"),"")</f>
        <v/>
      </c>
      <c r="AT21" s="3" t="str">
        <f>IF(OR(D21="FV40",D21="FV50",D21="FV60",D21="FV70",D21="FV80"),COUNTIF(D$2:D21,"FV*"),"")</f>
        <v/>
      </c>
      <c r="AU21" s="3" t="str">
        <f>IF(OR(D21="FV50",D21="FV60",D21="FV70",D21="FV80"),COUNTIF(D$2:D21,"FV50")+COUNTIF(D$2:D21,"FV60")+COUNTIF(D$2:D21,"FV70")+COUNTIF(D$2:D21,"FV80"),"")</f>
        <v/>
      </c>
      <c r="AV21" s="3" t="str">
        <f>IF(OR(D21="FV60",D21="FV70",D21="FV80"),COUNTIF(D$2:D21,"FV60")+COUNTIF(D$2:D21,"FV70")+COUNTIF(D$2:D21,"FV80"),"")</f>
        <v/>
      </c>
      <c r="AW21" s="3" t="str">
        <f>IF(OR(D21="FV70",D21="FV80"),COUNTIF(D$2:D21,"FV70")+COUNTIF(D$2:D21,"FV80"),"")</f>
        <v/>
      </c>
      <c r="AX21" s="24"/>
    </row>
    <row r="22" spans="1:50" x14ac:dyDescent="0.45">
      <c r="A22" s="3">
        <v>21</v>
      </c>
      <c r="B22" t="str">
        <v>Paul Wilson</v>
      </c>
      <c r="C22" t="str">
        <v>Summit Ultra</v>
      </c>
      <c r="D22" s="3" t="str">
        <v>MV50</v>
      </c>
      <c r="E22" s="19">
        <v>4.5173611111111109E-2</v>
      </c>
      <c r="F22" s="42" t="str">
        <f t="shared" si="14"/>
        <v>M</v>
      </c>
      <c r="G22" s="36">
        <f>IF(OR(C22="",C22=" ",C22="FRA",C22="unattached",C22="(no club)",F22="F"),"",COUNTIFS(C$2:C22,C22,D$2:D22,"M*"))</f>
        <v>1</v>
      </c>
      <c r="H22" t="str">
        <f t="shared" si="0"/>
        <v>Summit Ultra1</v>
      </c>
      <c r="I22" t="str">
        <f t="shared" si="21"/>
        <v/>
      </c>
      <c r="J22" t="str">
        <f t="shared" si="2"/>
        <v/>
      </c>
      <c r="K22" t="str">
        <f t="shared" si="3"/>
        <v/>
      </c>
      <c r="L22" t="str">
        <f t="shared" si="4"/>
        <v/>
      </c>
      <c r="M22" t="str">
        <f t="shared" si="5"/>
        <v/>
      </c>
      <c r="N22" t="str">
        <f t="shared" si="6"/>
        <v/>
      </c>
      <c r="O22" t="str">
        <f t="shared" si="7"/>
        <v/>
      </c>
      <c r="P22" t="str">
        <f t="shared" si="19"/>
        <v/>
      </c>
      <c r="Q22" t="str">
        <f t="shared" si="15"/>
        <v/>
      </c>
      <c r="R22" s="26" t="str">
        <f>IF(OR(C22="",C22=" ",C22="FRA",C22="unattached",C22="(no club)",F22="M"),"",COUNTIFS(C$2:C22,C22,D$2:D22,"F*"))</f>
        <v/>
      </c>
      <c r="S22" t="str">
        <f t="shared" si="8"/>
        <v/>
      </c>
      <c r="T22" t="str">
        <f t="shared" si="9"/>
        <v/>
      </c>
      <c r="U22" t="str">
        <f t="shared" si="10"/>
        <v/>
      </c>
      <c r="V22" t="str">
        <f t="shared" si="11"/>
        <v/>
      </c>
      <c r="W22" t="str">
        <f t="shared" si="16"/>
        <v/>
      </c>
      <c r="X22" t="str">
        <f t="shared" si="12"/>
        <v/>
      </c>
      <c r="Y22" t="str">
        <f t="shared" si="17"/>
        <v/>
      </c>
      <c r="Z22" t="str">
        <f t="shared" si="13"/>
        <v/>
      </c>
      <c r="AA22" t="str">
        <f t="shared" si="20"/>
        <v/>
      </c>
      <c r="AB22" t="str">
        <f t="shared" si="18"/>
        <v/>
      </c>
      <c r="AC22" s="26">
        <f>IF(OR(D22="MSEN",D22="MV40",D22="MV50",D22="MV60",D22="MV70",D22="MV80",D22="MU23",D22="MU19",D22="MU17"),COUNTIF(D$2:D22,"M*"),"")</f>
        <v>21</v>
      </c>
      <c r="AD22" s="3" t="str">
        <f>IF(OR(D22="MU23",D22="MU19",D22="MU17"),COUNTIF(D$2:D22,"MU*"),"")</f>
        <v/>
      </c>
      <c r="AE22" s="3" t="str">
        <f>IF(OR(D22="MU19",D22="MU17"),COUNTIF(D$2:D22,"MU1*"),"")</f>
        <v/>
      </c>
      <c r="AF22" s="3" t="str">
        <f>IF(OR(D22="MU17"),COUNTIF(D$2:D22,"MU17"),"")</f>
        <v/>
      </c>
      <c r="AL22" s="3">
        <f>IF(OR(D22="MV40",D22="MV50",D22="MV60",D22="MV70",D22="MV80"),COUNTIF(D$2:D22,"MV*"),"")</f>
        <v>10</v>
      </c>
      <c r="AM22" s="3">
        <f>IF(OR(D22="MV50",D22="MV60",D22="MV70",D22="MV80"),COUNTIF(D$2:D22,"MV50")+COUNTIF(D$2:D22,"MV60")+COUNTIF(D$2:D22,"MV70")+COUNTIF(D$2:D22,"MV80"),"")</f>
        <v>3</v>
      </c>
      <c r="AN22" s="3" t="str">
        <f>IF(OR(D22="MV60",D22="MV70",D22="MV80"),COUNTIF(D$2:D22,"MV60")+COUNTIF(D$2:D22,"MV70")+COUNTIF(D$2:D22,"MV80"),"")</f>
        <v/>
      </c>
      <c r="AO22" s="3" t="str">
        <f>IF(OR(D22="MV70",D22="MV80"),COUNTIF(D$2:D22,"MV70")+COUNTIF(D$2:D22,"MV80"),"")</f>
        <v/>
      </c>
      <c r="AP22" s="26" t="str">
        <f>IF(OR(D22="FSEN",D22="FV40",D22="FV50",D22="FV60",D22="FV70",D22="FV80",D22="FU23",D22="FU19",D22="FU17"),COUNTIF(D$2:D22,"F*"),"")</f>
        <v/>
      </c>
      <c r="AQ22" s="3" t="str">
        <f>IF(OR(D22="FU23",D22="FU19",D22="FU17"),COUNTIF(D$2:D22,"FU*"),"")</f>
        <v/>
      </c>
      <c r="AR22" s="3" t="str">
        <f>IF(OR(D22="FU19",D22="FU17"),COUNTIF(D$2:D22,"FU1*"),"")</f>
        <v/>
      </c>
      <c r="AS22" s="3" t="str">
        <f>IF(OR(D22="FU17"),COUNTIF(D$2:D22,"FU17"),"")</f>
        <v/>
      </c>
      <c r="AT22" s="3" t="str">
        <f>IF(OR(D22="FV40",D22="FV50",D22="FV60",D22="FV70",D22="FV80"),COUNTIF(D$2:D22,"FV*"),"")</f>
        <v/>
      </c>
      <c r="AU22" s="3" t="str">
        <f>IF(OR(D22="FV50",D22="FV60",D22="FV70",D22="FV80"),COUNTIF(D$2:D22,"FV50")+COUNTIF(D$2:D22,"FV60")+COUNTIF(D$2:D22,"FV70")+COUNTIF(D$2:D22,"FV80"),"")</f>
        <v/>
      </c>
      <c r="AV22" s="3" t="str">
        <f>IF(OR(D22="FV60",D22="FV70",D22="FV80"),COUNTIF(D$2:D22,"FV60")+COUNTIF(D$2:D22,"FV70")+COUNTIF(D$2:D22,"FV80"),"")</f>
        <v/>
      </c>
      <c r="AW22" s="3" t="str">
        <f>IF(OR(D22="FV70",D22="FV80"),COUNTIF(D$2:D22,"FV70")+COUNTIF(D$2:D22,"FV80"),"")</f>
        <v/>
      </c>
      <c r="AX22" s="24"/>
    </row>
    <row r="23" spans="1:50" x14ac:dyDescent="0.45">
      <c r="A23" s="3">
        <v>22</v>
      </c>
      <c r="B23" t="str">
        <v>Matthew Steel</v>
      </c>
      <c r="C23" t="str">
        <v>Eden Runners</v>
      </c>
      <c r="D23" s="3" t="str">
        <v>MSEN</v>
      </c>
      <c r="E23" s="19">
        <v>4.5451388888888888E-2</v>
      </c>
      <c r="F23" s="42" t="str">
        <f t="shared" si="14"/>
        <v>M</v>
      </c>
      <c r="G23" s="36">
        <f>IF(OR(C23="",C23=" ",C23="FRA",C23="unattached",C23="(no club)",F23="F"),"",COUNTIFS(C$2:C23,C23,D$2:D23,"M*"))</f>
        <v>5</v>
      </c>
      <c r="H23" t="str">
        <f t="shared" si="0"/>
        <v>Eden Runners5</v>
      </c>
      <c r="I23" t="str">
        <f t="shared" si="21"/>
        <v/>
      </c>
      <c r="J23" t="str">
        <f t="shared" si="2"/>
        <v/>
      </c>
      <c r="K23" t="str">
        <f t="shared" si="3"/>
        <v/>
      </c>
      <c r="L23" t="str">
        <f t="shared" si="4"/>
        <v/>
      </c>
      <c r="M23" t="str">
        <f t="shared" si="5"/>
        <v/>
      </c>
      <c r="N23" t="str">
        <f t="shared" si="6"/>
        <v/>
      </c>
      <c r="O23" t="str">
        <f t="shared" si="7"/>
        <v/>
      </c>
      <c r="P23" t="str">
        <f t="shared" si="19"/>
        <v/>
      </c>
      <c r="Q23" t="str">
        <f t="shared" si="15"/>
        <v/>
      </c>
      <c r="R23" s="26" t="str">
        <f>IF(OR(C23="",C23=" ",C23="FRA",C23="unattached",C23="(no club)",F23="M"),"",COUNTIFS(C$2:C23,C23,D$2:D23,"F*"))</f>
        <v/>
      </c>
      <c r="S23" t="str">
        <f t="shared" si="8"/>
        <v/>
      </c>
      <c r="T23" t="str">
        <f t="shared" si="9"/>
        <v/>
      </c>
      <c r="U23" t="str">
        <f t="shared" si="10"/>
        <v/>
      </c>
      <c r="V23" t="str">
        <f t="shared" si="11"/>
        <v/>
      </c>
      <c r="W23" t="str">
        <f t="shared" si="16"/>
        <v/>
      </c>
      <c r="X23" t="str">
        <f t="shared" si="12"/>
        <v/>
      </c>
      <c r="Y23" t="str">
        <f t="shared" si="17"/>
        <v/>
      </c>
      <c r="Z23" t="str">
        <f t="shared" si="13"/>
        <v/>
      </c>
      <c r="AA23" t="str">
        <f t="shared" si="20"/>
        <v/>
      </c>
      <c r="AB23" t="str">
        <f t="shared" si="18"/>
        <v/>
      </c>
      <c r="AC23" s="26">
        <f>IF(OR(D23="MSEN",D23="MV40",D23="MV50",D23="MV60",D23="MV70",D23="MV80",D23="MU23",D23="MU19",D23="MU17"),COUNTIF(D$2:D23,"M*"),"")</f>
        <v>22</v>
      </c>
      <c r="AD23" s="3" t="str">
        <f>IF(OR(D23="MU23",D23="MU19",D23="MU17"),COUNTIF(D$2:D23,"MU*"),"")</f>
        <v/>
      </c>
      <c r="AE23" s="3" t="str">
        <f>IF(OR(D23="MU19",D23="MU17"),COUNTIF(D$2:D23,"MU1*"),"")</f>
        <v/>
      </c>
      <c r="AF23" s="3" t="str">
        <f>IF(OR(D23="MU17"),COUNTIF(D$2:D23,"MU17"),"")</f>
        <v/>
      </c>
      <c r="AL23" s="3" t="str">
        <f>IF(OR(D23="MV40",D23="MV50",D23="MV60",D23="MV70",D23="MV80"),COUNTIF(D$2:D23,"MV*"),"")</f>
        <v/>
      </c>
      <c r="AM23" s="3" t="str">
        <f>IF(OR(D23="MV50",D23="MV60",D23="MV70",D23="MV80"),COUNTIF(D$2:D23,"MV50")+COUNTIF(D$2:D23,"MV60")+COUNTIF(D$2:D23,"MV70")+COUNTIF(D$2:D23,"MV80"),"")</f>
        <v/>
      </c>
      <c r="AN23" s="3" t="str">
        <f>IF(OR(D23="MV60",D23="MV70",D23="MV80"),COUNTIF(D$2:D23,"MV60")+COUNTIF(D$2:D23,"MV70")+COUNTIF(D$2:D23,"MV80"),"")</f>
        <v/>
      </c>
      <c r="AO23" s="3" t="str">
        <f>IF(OR(D23="MV70",D23="MV80"),COUNTIF(D$2:D23,"MV70")+COUNTIF(D$2:D23,"MV80"),"")</f>
        <v/>
      </c>
      <c r="AP23" s="26" t="str">
        <f>IF(OR(D23="FSEN",D23="FV40",D23="FV50",D23="FV60",D23="FV70",D23="FV80",D23="FU23",D23="FU19",D23="FU17"),COUNTIF(D$2:D23,"F*"),"")</f>
        <v/>
      </c>
      <c r="AQ23" s="3" t="str">
        <f>IF(OR(D23="FU23",D23="FU19",D23="FU17"),COUNTIF(D$2:D23,"FU*"),"")</f>
        <v/>
      </c>
      <c r="AR23" s="3" t="str">
        <f>IF(OR(D23="FU19",D23="FU17"),COUNTIF(D$2:D23,"FU1*"),"")</f>
        <v/>
      </c>
      <c r="AS23" s="3" t="str">
        <f>IF(OR(D23="FU17"),COUNTIF(D$2:D23,"FU17"),"")</f>
        <v/>
      </c>
      <c r="AT23" s="3" t="str">
        <f>IF(OR(D23="FV40",D23="FV50",D23="FV60",D23="FV70",D23="FV80"),COUNTIF(D$2:D23,"FV*"),"")</f>
        <v/>
      </c>
      <c r="AU23" s="3" t="str">
        <f>IF(OR(D23="FV50",D23="FV60",D23="FV70",D23="FV80"),COUNTIF(D$2:D23,"FV50")+COUNTIF(D$2:D23,"FV60")+COUNTIF(D$2:D23,"FV70")+COUNTIF(D$2:D23,"FV80"),"")</f>
        <v/>
      </c>
      <c r="AV23" s="3" t="str">
        <f>IF(OR(D23="FV60",D23="FV70",D23="FV80"),COUNTIF(D$2:D23,"FV60")+COUNTIF(D$2:D23,"FV70")+COUNTIF(D$2:D23,"FV80"),"")</f>
        <v/>
      </c>
      <c r="AW23" s="3" t="str">
        <f>IF(OR(D23="FV70",D23="FV80"),COUNTIF(D$2:D23,"FV70")+COUNTIF(D$2:D23,"FV80"),"")</f>
        <v/>
      </c>
      <c r="AX23" s="24"/>
    </row>
    <row r="24" spans="1:50" x14ac:dyDescent="0.45">
      <c r="A24" s="3">
        <v>23</v>
      </c>
      <c r="B24" t="str">
        <v>Sam Braithwaite</v>
      </c>
      <c r="C24" t="str">
        <v>Eden Runners</v>
      </c>
      <c r="D24" s="3" t="str">
        <v>MSEN</v>
      </c>
      <c r="E24" s="19">
        <v>4.5752314814814815E-2</v>
      </c>
      <c r="F24" s="42" t="str">
        <f t="shared" si="14"/>
        <v>M</v>
      </c>
      <c r="G24" s="36">
        <f>IF(OR(C24="",C24=" ",C24="FRA",C24="unattached",C24="(no club)",F24="F"),"",COUNTIFS(C$2:C24,C24,D$2:D24,"M*"))</f>
        <v>6</v>
      </c>
      <c r="H24" t="str">
        <f t="shared" si="0"/>
        <v>Eden Runners6</v>
      </c>
      <c r="I24" t="str">
        <f t="shared" si="21"/>
        <v/>
      </c>
      <c r="J24" t="str">
        <f t="shared" si="2"/>
        <v/>
      </c>
      <c r="K24" t="str">
        <f t="shared" si="3"/>
        <v/>
      </c>
      <c r="L24" t="str">
        <f t="shared" si="4"/>
        <v/>
      </c>
      <c r="M24" t="str">
        <f t="shared" si="5"/>
        <v/>
      </c>
      <c r="N24" t="str">
        <f t="shared" si="6"/>
        <v/>
      </c>
      <c r="O24" t="str">
        <f t="shared" si="7"/>
        <v/>
      </c>
      <c r="P24" t="str">
        <f t="shared" si="19"/>
        <v/>
      </c>
      <c r="Q24" t="str">
        <f t="shared" si="15"/>
        <v/>
      </c>
      <c r="R24" s="26" t="str">
        <f>IF(OR(C24="",C24=" ",C24="FRA",C24="unattached",C24="(no club)",F24="M"),"",COUNTIFS(C$2:C24,C24,D$2:D24,"F*"))</f>
        <v/>
      </c>
      <c r="S24" t="str">
        <f t="shared" si="8"/>
        <v/>
      </c>
      <c r="T24" t="str">
        <f t="shared" si="9"/>
        <v/>
      </c>
      <c r="U24" t="str">
        <f t="shared" si="10"/>
        <v/>
      </c>
      <c r="V24" t="str">
        <f t="shared" si="11"/>
        <v/>
      </c>
      <c r="W24" t="str">
        <f t="shared" si="16"/>
        <v/>
      </c>
      <c r="X24" t="str">
        <f t="shared" si="12"/>
        <v/>
      </c>
      <c r="Y24" t="str">
        <f t="shared" si="17"/>
        <v/>
      </c>
      <c r="Z24" t="str">
        <f t="shared" si="13"/>
        <v/>
      </c>
      <c r="AA24" t="str">
        <f t="shared" si="20"/>
        <v/>
      </c>
      <c r="AB24" t="str">
        <f t="shared" si="18"/>
        <v/>
      </c>
      <c r="AC24" s="26">
        <f>IF(OR(D24="MSEN",D24="MV40",D24="MV50",D24="MV60",D24="MV70",D24="MV80",D24="MU23",D24="MU19",D24="MU17"),COUNTIF(D$2:D24,"M*"),"")</f>
        <v>23</v>
      </c>
      <c r="AD24" s="3" t="str">
        <f>IF(OR(D24="MU23",D24="MU19",D24="MU17"),COUNTIF(D$2:D24,"MU*"),"")</f>
        <v/>
      </c>
      <c r="AE24" s="3" t="str">
        <f>IF(OR(D24="MU19",D24="MU17"),COUNTIF(D$2:D24,"MU1*"),"")</f>
        <v/>
      </c>
      <c r="AF24" s="3" t="str">
        <f>IF(OR(D24="MU17"),COUNTIF(D$2:D24,"MU17"),"")</f>
        <v/>
      </c>
      <c r="AL24" s="3" t="str">
        <f>IF(OR(D24="MV40",D24="MV50",D24="MV60",D24="MV70",D24="MV80"),COUNTIF(D$2:D24,"MV*"),"")</f>
        <v/>
      </c>
      <c r="AM24" s="3" t="str">
        <f>IF(OR(D24="MV50",D24="MV60",D24="MV70",D24="MV80"),COUNTIF(D$2:D24,"MV50")+COUNTIF(D$2:D24,"MV60")+COUNTIF(D$2:D24,"MV70")+COUNTIF(D$2:D24,"MV80"),"")</f>
        <v/>
      </c>
      <c r="AN24" s="3" t="str">
        <f>IF(OR(D24="MV60",D24="MV70",D24="MV80"),COUNTIF(D$2:D24,"MV60")+COUNTIF(D$2:D24,"MV70")+COUNTIF(D$2:D24,"MV80"),"")</f>
        <v/>
      </c>
      <c r="AO24" s="3" t="str">
        <f>IF(OR(D24="MV70",D24="MV80"),COUNTIF(D$2:D24,"MV70")+COUNTIF(D$2:D24,"MV80"),"")</f>
        <v/>
      </c>
      <c r="AP24" s="26" t="str">
        <f>IF(OR(D24="FSEN",D24="FV40",D24="FV50",D24="FV60",D24="FV70",D24="FV80",D24="FU23",D24="FU19",D24="FU17"),COUNTIF(D$2:D24,"F*"),"")</f>
        <v/>
      </c>
      <c r="AQ24" s="3" t="str">
        <f>IF(OR(D24="FU23",D24="FU19",D24="FU17"),COUNTIF(D$2:D24,"FU*"),"")</f>
        <v/>
      </c>
      <c r="AR24" s="3" t="str">
        <f>IF(OR(D24="FU19",D24="FU17"),COUNTIF(D$2:D24,"FU1*"),"")</f>
        <v/>
      </c>
      <c r="AS24" s="3" t="str">
        <f>IF(OR(D24="FU17"),COUNTIF(D$2:D24,"FU17"),"")</f>
        <v/>
      </c>
      <c r="AT24" s="3" t="str">
        <f>IF(OR(D24="FV40",D24="FV50",D24="FV60",D24="FV70",D24="FV80"),COUNTIF(D$2:D24,"FV*"),"")</f>
        <v/>
      </c>
      <c r="AU24" s="3" t="str">
        <f>IF(OR(D24="FV50",D24="FV60",D24="FV70",D24="FV80"),COUNTIF(D$2:D24,"FV50")+COUNTIF(D$2:D24,"FV60")+COUNTIF(D$2:D24,"FV70")+COUNTIF(D$2:D24,"FV80"),"")</f>
        <v/>
      </c>
      <c r="AV24" s="3" t="str">
        <f>IF(OR(D24="FV60",D24="FV70",D24="FV80"),COUNTIF(D$2:D24,"FV60")+COUNTIF(D$2:D24,"FV70")+COUNTIF(D$2:D24,"FV80"),"")</f>
        <v/>
      </c>
      <c r="AW24" s="3" t="str">
        <f>IF(OR(D24="FV70",D24="FV80"),COUNTIF(D$2:D24,"FV70")+COUNTIF(D$2:D24,"FV80"),"")</f>
        <v/>
      </c>
      <c r="AX24" s="24"/>
    </row>
    <row r="25" spans="1:50" x14ac:dyDescent="0.45">
      <c r="A25" s="3">
        <v>24</v>
      </c>
      <c r="B25" t="str">
        <v>Sean Pullen</v>
      </c>
      <c r="C25" t="str">
        <v>Unattached</v>
      </c>
      <c r="D25" s="3" t="str">
        <v>MSEN</v>
      </c>
      <c r="E25" s="19">
        <v>4.583333333333333E-2</v>
      </c>
      <c r="F25" s="42" t="str">
        <f t="shared" si="14"/>
        <v>M</v>
      </c>
      <c r="G25" s="36" t="str">
        <f>IF(OR(C25="",C25=" ",C25="FRA",C25="unattached",C25="(no club)",F25="F"),"",COUNTIFS(C$2:C25,C25,D$2:D25,"M*"))</f>
        <v/>
      </c>
      <c r="H25" t="str">
        <f t="shared" si="0"/>
        <v/>
      </c>
      <c r="I25" t="str">
        <f t="shared" si="21"/>
        <v/>
      </c>
      <c r="J25" t="str">
        <f t="shared" si="2"/>
        <v/>
      </c>
      <c r="K25" t="str">
        <f t="shared" si="3"/>
        <v/>
      </c>
      <c r="L25" t="str">
        <f t="shared" si="4"/>
        <v/>
      </c>
      <c r="M25" t="str">
        <f t="shared" si="5"/>
        <v/>
      </c>
      <c r="N25" t="str">
        <f t="shared" si="6"/>
        <v/>
      </c>
      <c r="O25" t="str">
        <f t="shared" si="7"/>
        <v/>
      </c>
      <c r="P25" t="str">
        <f t="shared" si="19"/>
        <v/>
      </c>
      <c r="Q25" t="str">
        <f t="shared" si="15"/>
        <v/>
      </c>
      <c r="R25" s="26" t="str">
        <f>IF(OR(C25="",C25=" ",C25="FRA",C25="unattached",C25="(no club)",F25="M"),"",COUNTIFS(C$2:C25,C25,D$2:D25,"F*"))</f>
        <v/>
      </c>
      <c r="S25" t="str">
        <f t="shared" si="8"/>
        <v/>
      </c>
      <c r="T25" t="str">
        <f t="shared" si="9"/>
        <v/>
      </c>
      <c r="U25" t="str">
        <f t="shared" si="10"/>
        <v/>
      </c>
      <c r="V25" t="str">
        <f t="shared" si="11"/>
        <v/>
      </c>
      <c r="W25" t="str">
        <f t="shared" si="16"/>
        <v/>
      </c>
      <c r="X25" t="str">
        <f t="shared" si="12"/>
        <v/>
      </c>
      <c r="Y25" t="str">
        <f t="shared" si="17"/>
        <v/>
      </c>
      <c r="Z25" t="str">
        <f t="shared" si="13"/>
        <v/>
      </c>
      <c r="AA25" t="str">
        <f t="shared" si="20"/>
        <v/>
      </c>
      <c r="AB25" t="str">
        <f t="shared" si="18"/>
        <v/>
      </c>
      <c r="AC25" s="26">
        <f>IF(OR(D25="MSEN",D25="MV40",D25="MV50",D25="MV60",D25="MV70",D25="MV80",D25="MU23",D25="MU19",D25="MU17"),COUNTIF(D$2:D25,"M*"),"")</f>
        <v>24</v>
      </c>
      <c r="AD25" s="3" t="str">
        <f>IF(OR(D25="MU23",D25="MU19",D25="MU17"),COUNTIF(D$2:D25,"MU*"),"")</f>
        <v/>
      </c>
      <c r="AE25" s="3" t="str">
        <f>IF(OR(D25="MU19",D25="MU17"),COUNTIF(D$2:D25,"MU1*"),"")</f>
        <v/>
      </c>
      <c r="AF25" s="3" t="str">
        <f>IF(OR(D25="MU17"),COUNTIF(D$2:D25,"MU17"),"")</f>
        <v/>
      </c>
      <c r="AL25" s="3" t="str">
        <f>IF(OR(D25="MV40",D25="MV50",D25="MV60",D25="MV70",D25="MV80"),COUNTIF(D$2:D25,"MV*"),"")</f>
        <v/>
      </c>
      <c r="AM25" s="3" t="str">
        <f>IF(OR(D25="MV50",D25="MV60",D25="MV70",D25="MV80"),COUNTIF(D$2:D25,"MV50")+COUNTIF(D$2:D25,"MV60")+COUNTIF(D$2:D25,"MV70")+COUNTIF(D$2:D25,"MV80"),"")</f>
        <v/>
      </c>
      <c r="AN25" s="3" t="str">
        <f>IF(OR(D25="MV60",D25="MV70",D25="MV80"),COUNTIF(D$2:D25,"MV60")+COUNTIF(D$2:D25,"MV70")+COUNTIF(D$2:D25,"MV80"),"")</f>
        <v/>
      </c>
      <c r="AO25" s="3" t="str">
        <f>IF(OR(D25="MV70",D25="MV80"),COUNTIF(D$2:D25,"MV70")+COUNTIF(D$2:D25,"MV80"),"")</f>
        <v/>
      </c>
      <c r="AP25" s="26" t="str">
        <f>IF(OR(D25="FSEN",D25="FV40",D25="FV50",D25="FV60",D25="FV70",D25="FV80",D25="FU23",D25="FU19",D25="FU17"),COUNTIF(D$2:D25,"F*"),"")</f>
        <v/>
      </c>
      <c r="AQ25" s="3" t="str">
        <f>IF(OR(D25="FU23",D25="FU19",D25="FU17"),COUNTIF(D$2:D25,"FU*"),"")</f>
        <v/>
      </c>
      <c r="AR25" s="3" t="str">
        <f>IF(OR(D25="FU19",D25="FU17"),COUNTIF(D$2:D25,"FU1*"),"")</f>
        <v/>
      </c>
      <c r="AS25" s="3" t="str">
        <f>IF(OR(D25="FU17"),COUNTIF(D$2:D25,"FU17"),"")</f>
        <v/>
      </c>
      <c r="AT25" s="3" t="str">
        <f>IF(OR(D25="FV40",D25="FV50",D25="FV60",D25="FV70",D25="FV80"),COUNTIF(D$2:D25,"FV*"),"")</f>
        <v/>
      </c>
      <c r="AU25" s="3" t="str">
        <f>IF(OR(D25="FV50",D25="FV60",D25="FV70",D25="FV80"),COUNTIF(D$2:D25,"FV50")+COUNTIF(D$2:D25,"FV60")+COUNTIF(D$2:D25,"FV70")+COUNTIF(D$2:D25,"FV80"),"")</f>
        <v/>
      </c>
      <c r="AV25" s="3" t="str">
        <f>IF(OR(D25="FV60",D25="FV70",D25="FV80"),COUNTIF(D$2:D25,"FV60")+COUNTIF(D$2:D25,"FV70")+COUNTIF(D$2:D25,"FV80"),"")</f>
        <v/>
      </c>
      <c r="AW25" s="3" t="str">
        <f>IF(OR(D25="FV70",D25="FV80"),COUNTIF(D$2:D25,"FV70")+COUNTIF(D$2:D25,"FV80"),"")</f>
        <v/>
      </c>
      <c r="AX25" s="24"/>
    </row>
    <row r="26" spans="1:50" x14ac:dyDescent="0.45">
      <c r="A26" s="3">
        <v>25</v>
      </c>
      <c r="B26" t="str">
        <v>John Duff</v>
      </c>
      <c r="C26" t="str">
        <v>Keswick AC</v>
      </c>
      <c r="D26" s="3" t="str">
        <v>MV50</v>
      </c>
      <c r="E26" s="19">
        <v>4.5891203703703705E-2</v>
      </c>
      <c r="F26" s="42" t="str">
        <f t="shared" si="14"/>
        <v>M</v>
      </c>
      <c r="G26" s="36">
        <f>IF(OR(C26="",C26=" ",C26="FRA",C26="unattached",C26="(no club)",F26="F"),"",COUNTIFS(C$2:C26,C26,D$2:D26,"M*"))</f>
        <v>10</v>
      </c>
      <c r="H26" t="str">
        <f t="shared" si="0"/>
        <v>Keswick AC10</v>
      </c>
      <c r="I26" t="str">
        <f t="shared" si="21"/>
        <v/>
      </c>
      <c r="J26" t="str">
        <f t="shared" si="2"/>
        <v/>
      </c>
      <c r="K26" t="str">
        <f t="shared" si="3"/>
        <v/>
      </c>
      <c r="L26" t="str">
        <f t="shared" si="4"/>
        <v/>
      </c>
      <c r="M26" t="str">
        <f t="shared" si="5"/>
        <v/>
      </c>
      <c r="N26" t="str">
        <f t="shared" si="6"/>
        <v/>
      </c>
      <c r="O26" t="str">
        <f t="shared" si="7"/>
        <v/>
      </c>
      <c r="P26" t="str">
        <f t="shared" si="19"/>
        <v/>
      </c>
      <c r="Q26" t="str">
        <f t="shared" si="15"/>
        <v/>
      </c>
      <c r="R26" s="26" t="str">
        <f>IF(OR(C26="",C26=" ",C26="FRA",C26="unattached",C26="(no club)",F26="M"),"",COUNTIFS(C$2:C26,C26,D$2:D26,"F*"))</f>
        <v/>
      </c>
      <c r="S26" t="str">
        <f t="shared" si="8"/>
        <v/>
      </c>
      <c r="T26" t="str">
        <f t="shared" si="9"/>
        <v/>
      </c>
      <c r="U26" t="str">
        <f t="shared" si="10"/>
        <v/>
      </c>
      <c r="V26" t="str">
        <f t="shared" si="11"/>
        <v/>
      </c>
      <c r="W26" t="str">
        <f t="shared" si="16"/>
        <v/>
      </c>
      <c r="X26" t="str">
        <f t="shared" si="12"/>
        <v/>
      </c>
      <c r="Y26" t="str">
        <f t="shared" si="17"/>
        <v/>
      </c>
      <c r="Z26" t="str">
        <f t="shared" si="13"/>
        <v/>
      </c>
      <c r="AA26" t="str">
        <f t="shared" si="20"/>
        <v/>
      </c>
      <c r="AB26" t="str">
        <f t="shared" si="18"/>
        <v/>
      </c>
      <c r="AC26" s="26">
        <f>IF(OR(D26="MSEN",D26="MV40",D26="MV50",D26="MV60",D26="MV70",D26="MV80",D26="MU23",D26="MU19",D26="MU17"),COUNTIF(D$2:D26,"M*"),"")</f>
        <v>25</v>
      </c>
      <c r="AD26" s="3" t="str">
        <f>IF(OR(D26="MU23",D26="MU19",D26="MU17"),COUNTIF(D$2:D26,"MU*"),"")</f>
        <v/>
      </c>
      <c r="AE26" s="3" t="str">
        <f>IF(OR(D26="MU19",D26="MU17"),COUNTIF(D$2:D26,"MU1*"),"")</f>
        <v/>
      </c>
      <c r="AF26" s="3" t="str">
        <f>IF(OR(D26="MU17"),COUNTIF(D$2:D26,"MU17"),"")</f>
        <v/>
      </c>
      <c r="AL26" s="3">
        <f>IF(OR(D26="MV40",D26="MV50",D26="MV60",D26="MV70",D26="MV80"),COUNTIF(D$2:D26,"MV*"),"")</f>
        <v>11</v>
      </c>
      <c r="AM26" s="3">
        <f>IF(OR(D26="MV50",D26="MV60",D26="MV70",D26="MV80"),COUNTIF(D$2:D26,"MV50")+COUNTIF(D$2:D26,"MV60")+COUNTIF(D$2:D26,"MV70")+COUNTIF(D$2:D26,"MV80"),"")</f>
        <v>4</v>
      </c>
      <c r="AN26" s="3" t="str">
        <f>IF(OR(D26="MV60",D26="MV70",D26="MV80"),COUNTIF(D$2:D26,"MV60")+COUNTIF(D$2:D26,"MV70")+COUNTIF(D$2:D26,"MV80"),"")</f>
        <v/>
      </c>
      <c r="AO26" s="3" t="str">
        <f>IF(OR(D26="MV70",D26="MV80"),COUNTIF(D$2:D26,"MV70")+COUNTIF(D$2:D26,"MV80"),"")</f>
        <v/>
      </c>
      <c r="AP26" s="26" t="str">
        <f>IF(OR(D26="FSEN",D26="FV40",D26="FV50",D26="FV60",D26="FV70",D26="FV80",D26="FU23",D26="FU19",D26="FU17"),COUNTIF(D$2:D26,"F*"),"")</f>
        <v/>
      </c>
      <c r="AQ26" s="3" t="str">
        <f>IF(OR(D26="FU23",D26="FU19",D26="FU17"),COUNTIF(D$2:D26,"FU*"),"")</f>
        <v/>
      </c>
      <c r="AR26" s="3" t="str">
        <f>IF(OR(D26="FU19",D26="FU17"),COUNTIF(D$2:D26,"FU1*"),"")</f>
        <v/>
      </c>
      <c r="AS26" s="3" t="str">
        <f>IF(OR(D26="FU17"),COUNTIF(D$2:D26,"FU17"),"")</f>
        <v/>
      </c>
      <c r="AT26" s="3" t="str">
        <f>IF(OR(D26="FV40",D26="FV50",D26="FV60",D26="FV70",D26="FV80"),COUNTIF(D$2:D26,"FV*"),"")</f>
        <v/>
      </c>
      <c r="AU26" s="3" t="str">
        <f>IF(OR(D26="FV50",D26="FV60",D26="FV70",D26="FV80"),COUNTIF(D$2:D26,"FV50")+COUNTIF(D$2:D26,"FV60")+COUNTIF(D$2:D26,"FV70")+COUNTIF(D$2:D26,"FV80"),"")</f>
        <v/>
      </c>
      <c r="AV26" s="3" t="str">
        <f>IF(OR(D26="FV60",D26="FV70",D26="FV80"),COUNTIF(D$2:D26,"FV60")+COUNTIF(D$2:D26,"FV70")+COUNTIF(D$2:D26,"FV80"),"")</f>
        <v/>
      </c>
      <c r="AW26" s="3" t="str">
        <f>IF(OR(D26="FV70",D26="FV80"),COUNTIF(D$2:D26,"FV70")+COUNTIF(D$2:D26,"FV80"),"")</f>
        <v/>
      </c>
      <c r="AX26" s="24"/>
    </row>
    <row r="27" spans="1:50" x14ac:dyDescent="0.45">
      <c r="A27" s="3">
        <v>26</v>
      </c>
      <c r="B27" t="str">
        <v>Steve Everett</v>
      </c>
      <c r="C27" t="str">
        <v>Durham City Harriers</v>
      </c>
      <c r="D27" s="3" t="str">
        <v>MV60</v>
      </c>
      <c r="E27" s="19">
        <v>4.6307870370370367E-2</v>
      </c>
      <c r="F27" s="42" t="str">
        <f t="shared" si="14"/>
        <v>M</v>
      </c>
      <c r="G27" s="36">
        <f>IF(OR(C27="",C27=" ",C27="FRA",C27="unattached",C27="(no club)",F27="F"),"",COUNTIFS(C$2:C27,C27,D$2:D27,"M*"))</f>
        <v>1</v>
      </c>
      <c r="H27" t="str">
        <f t="shared" si="0"/>
        <v>Durham City Harriers1</v>
      </c>
      <c r="I27" t="str">
        <f t="shared" si="21"/>
        <v/>
      </c>
      <c r="J27" t="str">
        <f t="shared" si="2"/>
        <v/>
      </c>
      <c r="K27" t="str">
        <f t="shared" si="3"/>
        <v/>
      </c>
      <c r="L27" t="str">
        <f t="shared" si="4"/>
        <v/>
      </c>
      <c r="M27" t="str">
        <f t="shared" si="5"/>
        <v/>
      </c>
      <c r="N27" t="str">
        <f t="shared" si="6"/>
        <v/>
      </c>
      <c r="O27" t="str">
        <f t="shared" si="7"/>
        <v/>
      </c>
      <c r="P27" t="str">
        <f t="shared" si="19"/>
        <v/>
      </c>
      <c r="Q27" t="str">
        <f t="shared" si="15"/>
        <v/>
      </c>
      <c r="R27" s="26" t="str">
        <f>IF(OR(C27="",C27=" ",C27="FRA",C27="unattached",C27="(no club)",F27="M"),"",COUNTIFS(C$2:C27,C27,D$2:D27,"F*"))</f>
        <v/>
      </c>
      <c r="S27" t="str">
        <f t="shared" si="8"/>
        <v/>
      </c>
      <c r="T27" t="str">
        <f t="shared" si="9"/>
        <v/>
      </c>
      <c r="U27" t="str">
        <f t="shared" si="10"/>
        <v/>
      </c>
      <c r="V27" t="str">
        <f t="shared" si="11"/>
        <v/>
      </c>
      <c r="W27" t="str">
        <f t="shared" si="16"/>
        <v/>
      </c>
      <c r="X27" t="str">
        <f t="shared" si="12"/>
        <v/>
      </c>
      <c r="Y27" t="str">
        <f t="shared" si="17"/>
        <v/>
      </c>
      <c r="Z27" t="str">
        <f t="shared" si="13"/>
        <v/>
      </c>
      <c r="AA27" t="str">
        <f t="shared" si="20"/>
        <v/>
      </c>
      <c r="AB27" t="str">
        <f t="shared" si="18"/>
        <v/>
      </c>
      <c r="AC27" s="26">
        <f>IF(OR(D27="MSEN",D27="MV40",D27="MV50",D27="MV60",D27="MV70",D27="MV80",D27="MU23",D27="MU19",D27="MU17"),COUNTIF(D$2:D27,"M*"),"")</f>
        <v>26</v>
      </c>
      <c r="AD27" s="3" t="str">
        <f>IF(OR(D27="MU23",D27="MU19",D27="MU17"),COUNTIF(D$2:D27,"MU*"),"")</f>
        <v/>
      </c>
      <c r="AE27" s="3" t="str">
        <f>IF(OR(D27="MU19",D27="MU17"),COUNTIF(D$2:D27,"MU1*"),"")</f>
        <v/>
      </c>
      <c r="AF27" s="3" t="str">
        <f>IF(OR(D27="MU17"),COUNTIF(D$2:D27,"MU17"),"")</f>
        <v/>
      </c>
      <c r="AL27" s="3">
        <f>IF(OR(D27="MV40",D27="MV50",D27="MV60",D27="MV70",D27="MV80"),COUNTIF(D$2:D27,"MV*"),"")</f>
        <v>12</v>
      </c>
      <c r="AM27" s="3">
        <f>IF(OR(D27="MV50",D27="MV60",D27="MV70",D27="MV80"),COUNTIF(D$2:D27,"MV50")+COUNTIF(D$2:D27,"MV60")+COUNTIF(D$2:D27,"MV70")+COUNTIF(D$2:D27,"MV80"),"")</f>
        <v>5</v>
      </c>
      <c r="AN27" s="3">
        <f>IF(OR(D27="MV60",D27="MV70",D27="MV80"),COUNTIF(D$2:D27,"MV60")+COUNTIF(D$2:D27,"MV70")+COUNTIF(D$2:D27,"MV80"),"")</f>
        <v>1</v>
      </c>
      <c r="AO27" s="3" t="str">
        <f>IF(OR(D27="MV70",D27="MV80"),COUNTIF(D$2:D27,"MV70")+COUNTIF(D$2:D27,"MV80"),"")</f>
        <v/>
      </c>
      <c r="AP27" s="26" t="str">
        <f>IF(OR(D27="FSEN",D27="FV40",D27="FV50",D27="FV60",D27="FV70",D27="FV80",D27="FU23",D27="FU19",D27="FU17"),COUNTIF(D$2:D27,"F*"),"")</f>
        <v/>
      </c>
      <c r="AQ27" s="3" t="str">
        <f>IF(OR(D27="FU23",D27="FU19",D27="FU17"),COUNTIF(D$2:D27,"FU*"),"")</f>
        <v/>
      </c>
      <c r="AR27" s="3" t="str">
        <f>IF(OR(D27="FU19",D27="FU17"),COUNTIF(D$2:D27,"FU1*"),"")</f>
        <v/>
      </c>
      <c r="AS27" s="3" t="str">
        <f>IF(OR(D27="FU17"),COUNTIF(D$2:D27,"FU17"),"")</f>
        <v/>
      </c>
      <c r="AT27" s="3" t="str">
        <f>IF(OR(D27="FV40",D27="FV50",D27="FV60",D27="FV70",D27="FV80"),COUNTIF(D$2:D27,"FV*"),"")</f>
        <v/>
      </c>
      <c r="AU27" s="3" t="str">
        <f>IF(OR(D27="FV50",D27="FV60",D27="FV70",D27="FV80"),COUNTIF(D$2:D27,"FV50")+COUNTIF(D$2:D27,"FV60")+COUNTIF(D$2:D27,"FV70")+COUNTIF(D$2:D27,"FV80"),"")</f>
        <v/>
      </c>
      <c r="AV27" s="3" t="str">
        <f>IF(OR(D27="FV60",D27="FV70",D27="FV80"),COUNTIF(D$2:D27,"FV60")+COUNTIF(D$2:D27,"FV70")+COUNTIF(D$2:D27,"FV80"),"")</f>
        <v/>
      </c>
      <c r="AW27" s="3" t="str">
        <f>IF(OR(D27="FV70",D27="FV80"),COUNTIF(D$2:D27,"FV70")+COUNTIF(D$2:D27,"FV80"),"")</f>
        <v/>
      </c>
      <c r="AX27" s="24"/>
    </row>
    <row r="28" spans="1:50" x14ac:dyDescent="0.45">
      <c r="A28" s="3">
        <v>27</v>
      </c>
      <c r="B28" t="str">
        <v>Rose Singleton</v>
      </c>
      <c r="C28" t="str">
        <v>Northern Fells Running Club</v>
      </c>
      <c r="D28" s="3" t="str">
        <v>FSEN</v>
      </c>
      <c r="E28" s="19">
        <v>4.6516203703703705E-2</v>
      </c>
      <c r="F28" s="42" t="str">
        <f t="shared" si="14"/>
        <v>F</v>
      </c>
      <c r="G28" s="36" t="str">
        <f>IF(OR(C28="",C28=" ",C28="FRA",C28="unattached",C28="(no club)",F28="F"),"",COUNTIFS(C$2:C28,C28,D$2:D28,"M*"))</f>
        <v/>
      </c>
      <c r="H28" t="str">
        <f t="shared" si="0"/>
        <v/>
      </c>
      <c r="I28" t="str">
        <f t="shared" si="21"/>
        <v/>
      </c>
      <c r="J28" t="str">
        <f t="shared" si="2"/>
        <v/>
      </c>
      <c r="K28" t="str">
        <f t="shared" si="3"/>
        <v/>
      </c>
      <c r="L28" t="str">
        <f t="shared" si="4"/>
        <v/>
      </c>
      <c r="M28" t="str">
        <f t="shared" si="5"/>
        <v/>
      </c>
      <c r="N28" t="str">
        <f t="shared" si="6"/>
        <v/>
      </c>
      <c r="O28" t="str">
        <f t="shared" si="7"/>
        <v/>
      </c>
      <c r="P28" t="str">
        <f t="shared" si="19"/>
        <v/>
      </c>
      <c r="Q28" t="str">
        <f t="shared" si="15"/>
        <v/>
      </c>
      <c r="R28" s="26">
        <f>IF(OR(C28="",C28=" ",C28="FRA",C28="unattached",C28="(no club)",F28="M"),"",COUNTIFS(C$2:C28,C28,D$2:D28,"F*"))</f>
        <v>1</v>
      </c>
      <c r="S28" t="str">
        <f t="shared" si="8"/>
        <v>Northern Fells Running Club1</v>
      </c>
      <c r="T28" t="str">
        <f t="shared" si="9"/>
        <v/>
      </c>
      <c r="U28" t="str">
        <f t="shared" si="10"/>
        <v/>
      </c>
      <c r="V28" t="str">
        <f t="shared" si="11"/>
        <v/>
      </c>
      <c r="W28" t="str">
        <f t="shared" si="16"/>
        <v/>
      </c>
      <c r="X28" t="str">
        <f t="shared" si="12"/>
        <v/>
      </c>
      <c r="Y28" t="str">
        <f t="shared" si="17"/>
        <v/>
      </c>
      <c r="Z28" t="str">
        <f t="shared" si="13"/>
        <v/>
      </c>
      <c r="AA28" t="str">
        <f t="shared" si="20"/>
        <v/>
      </c>
      <c r="AB28" t="str">
        <f t="shared" si="18"/>
        <v/>
      </c>
      <c r="AC28" s="26" t="str">
        <f>IF(OR(D28="MSEN",D28="MV40",D28="MV50",D28="MV60",D28="MV70",D28="MV80",D28="MU23",D28="MU19",D28="MU17"),COUNTIF(D$2:D28,"M*"),"")</f>
        <v/>
      </c>
      <c r="AD28" s="3" t="str">
        <f>IF(OR(D28="MU23",D28="MU19",D28="MU17"),COUNTIF(D$2:D28,"MU*"),"")</f>
        <v/>
      </c>
      <c r="AE28" s="3" t="str">
        <f>IF(OR(D28="MU19",D28="MU17"),COUNTIF(D$2:D28,"MU1*"),"")</f>
        <v/>
      </c>
      <c r="AF28" s="3" t="str">
        <f>IF(OR(D28="MU17"),COUNTIF(D$2:D28,"MU17"),"")</f>
        <v/>
      </c>
      <c r="AL28" s="3" t="str">
        <f>IF(OR(D28="MV40",D28="MV50",D28="MV60",D28="MV70",D28="MV80"),COUNTIF(D$2:D28,"MV*"),"")</f>
        <v/>
      </c>
      <c r="AM28" s="3" t="str">
        <f>IF(OR(D28="MV50",D28="MV60",D28="MV70",D28="MV80"),COUNTIF(D$2:D28,"MV50")+COUNTIF(D$2:D28,"MV60")+COUNTIF(D$2:D28,"MV70")+COUNTIF(D$2:D28,"MV80"),"")</f>
        <v/>
      </c>
      <c r="AN28" s="3" t="str">
        <f>IF(OR(D28="MV60",D28="MV70",D28="MV80"),COUNTIF(D$2:D28,"MV60")+COUNTIF(D$2:D28,"MV70")+COUNTIF(D$2:D28,"MV80"),"")</f>
        <v/>
      </c>
      <c r="AO28" s="3" t="str">
        <f>IF(OR(D28="MV70",D28="MV80"),COUNTIF(D$2:D28,"MV70")+COUNTIF(D$2:D28,"MV80"),"")</f>
        <v/>
      </c>
      <c r="AP28" s="26">
        <f>IF(OR(D28="FSEN",D28="FV40",D28="FV50",D28="FV60",D28="FV70",D28="FV80",D28="FU23",D28="FU19",D28="FU17"),COUNTIF(D$2:D28,"F*"),"")</f>
        <v>1</v>
      </c>
      <c r="AQ28" s="3" t="str">
        <f>IF(OR(D28="FU23",D28="FU19",D28="FU17"),COUNTIF(D$2:D28,"FU*"),"")</f>
        <v/>
      </c>
      <c r="AR28" s="3" t="str">
        <f>IF(OR(D28="FU19",D28="FU17"),COUNTIF(D$2:D28,"FU1*"),"")</f>
        <v/>
      </c>
      <c r="AS28" s="3" t="str">
        <f>IF(OR(D28="FU17"),COUNTIF(D$2:D28,"FU17"),"")</f>
        <v/>
      </c>
      <c r="AT28" s="3" t="str">
        <f>IF(OR(D28="FV40",D28="FV50",D28="FV60",D28="FV70",D28="FV80"),COUNTIF(D$2:D28,"FV*"),"")</f>
        <v/>
      </c>
      <c r="AU28" s="3" t="str">
        <f>IF(OR(D28="FV50",D28="FV60",D28="FV70",D28="FV80"),COUNTIF(D$2:D28,"FV50")+COUNTIF(D$2:D28,"FV60")+COUNTIF(D$2:D28,"FV70")+COUNTIF(D$2:D28,"FV80"),"")</f>
        <v/>
      </c>
      <c r="AV28" s="3" t="str">
        <f>IF(OR(D28="FV60",D28="FV70",D28="FV80"),COUNTIF(D$2:D28,"FV60")+COUNTIF(D$2:D28,"FV70")+COUNTIF(D$2:D28,"FV80"),"")</f>
        <v/>
      </c>
      <c r="AW28" s="3" t="str">
        <f>IF(OR(D28="FV70",D28="FV80"),COUNTIF(D$2:D28,"FV70")+COUNTIF(D$2:D28,"FV80"),"")</f>
        <v/>
      </c>
      <c r="AX28" s="24"/>
    </row>
    <row r="29" spans="1:50" x14ac:dyDescent="0.45">
      <c r="A29" s="3">
        <v>28</v>
      </c>
      <c r="B29" t="str">
        <v>Philip Pearson</v>
      </c>
      <c r="C29" t="str">
        <v>Northern Fells Running Club</v>
      </c>
      <c r="D29" s="3" t="str">
        <v>MV60</v>
      </c>
      <c r="E29" s="19">
        <v>4.6851851851851853E-2</v>
      </c>
      <c r="F29" s="42" t="str">
        <f t="shared" si="14"/>
        <v>M</v>
      </c>
      <c r="G29" s="36">
        <f>IF(OR(C29="",C29=" ",C29="FRA",C29="unattached",C29="(no club)",F29="F"),"",COUNTIFS(C$2:C29,C29,D$2:D29,"M*"))</f>
        <v>4</v>
      </c>
      <c r="H29" t="str">
        <f t="shared" si="0"/>
        <v>Northern Fells Running Club4</v>
      </c>
      <c r="I29" t="str">
        <f t="shared" si="21"/>
        <v/>
      </c>
      <c r="J29" t="str">
        <f t="shared" si="2"/>
        <v/>
      </c>
      <c r="K29" t="str">
        <f t="shared" si="3"/>
        <v/>
      </c>
      <c r="L29" t="str">
        <f t="shared" si="4"/>
        <v/>
      </c>
      <c r="M29" t="str">
        <f t="shared" si="5"/>
        <v/>
      </c>
      <c r="N29" t="str">
        <f t="shared" si="6"/>
        <v/>
      </c>
      <c r="O29" t="str">
        <f t="shared" si="7"/>
        <v/>
      </c>
      <c r="P29" t="str">
        <f t="shared" si="19"/>
        <v/>
      </c>
      <c r="Q29" t="str">
        <f t="shared" si="15"/>
        <v/>
      </c>
      <c r="R29" s="26" t="str">
        <f>IF(OR(C29="",C29=" ",C29="FRA",C29="unattached",C29="(no club)",F29="M"),"",COUNTIFS(C$2:C29,C29,D$2:D29,"F*"))</f>
        <v/>
      </c>
      <c r="S29" t="str">
        <f t="shared" si="8"/>
        <v/>
      </c>
      <c r="T29" t="str">
        <f t="shared" si="9"/>
        <v/>
      </c>
      <c r="U29" t="str">
        <f t="shared" si="10"/>
        <v/>
      </c>
      <c r="V29" t="str">
        <f t="shared" si="11"/>
        <v/>
      </c>
      <c r="W29" t="str">
        <f t="shared" si="16"/>
        <v/>
      </c>
      <c r="X29" t="str">
        <f t="shared" si="12"/>
        <v/>
      </c>
      <c r="Y29" t="str">
        <f t="shared" si="17"/>
        <v/>
      </c>
      <c r="Z29" t="str">
        <f t="shared" si="13"/>
        <v/>
      </c>
      <c r="AA29" t="str">
        <f t="shared" si="20"/>
        <v/>
      </c>
      <c r="AB29" t="str">
        <f t="shared" si="18"/>
        <v/>
      </c>
      <c r="AC29" s="26">
        <f>IF(OR(D29="MSEN",D29="MV40",D29="MV50",D29="MV60",D29="MV70",D29="MV80",D29="MU23",D29="MU19",D29="MU17"),COUNTIF(D$2:D29,"M*"),"")</f>
        <v>27</v>
      </c>
      <c r="AD29" s="3" t="str">
        <f>IF(OR(D29="MU23",D29="MU19",D29="MU17"),COUNTIF(D$2:D29,"MU*"),"")</f>
        <v/>
      </c>
      <c r="AE29" s="3" t="str">
        <f>IF(OR(D29="MU19",D29="MU17"),COUNTIF(D$2:D29,"MU1*"),"")</f>
        <v/>
      </c>
      <c r="AF29" s="3" t="str">
        <f>IF(OR(D29="MU17"),COUNTIF(D$2:D29,"MU17"),"")</f>
        <v/>
      </c>
      <c r="AL29" s="3">
        <f>IF(OR(D29="MV40",D29="MV50",D29="MV60",D29="MV70",D29="MV80"),COUNTIF(D$2:D29,"MV*"),"")</f>
        <v>13</v>
      </c>
      <c r="AM29" s="3">
        <f>IF(OR(D29="MV50",D29="MV60",D29="MV70",D29="MV80"),COUNTIF(D$2:D29,"MV50")+COUNTIF(D$2:D29,"MV60")+COUNTIF(D$2:D29,"MV70")+COUNTIF(D$2:D29,"MV80"),"")</f>
        <v>6</v>
      </c>
      <c r="AN29" s="3">
        <f>IF(OR(D29="MV60",D29="MV70",D29="MV80"),COUNTIF(D$2:D29,"MV60")+COUNTIF(D$2:D29,"MV70")+COUNTIF(D$2:D29,"MV80"),"")</f>
        <v>2</v>
      </c>
      <c r="AO29" s="3" t="str">
        <f>IF(OR(D29="MV70",D29="MV80"),COUNTIF(D$2:D29,"MV70")+COUNTIF(D$2:D29,"MV80"),"")</f>
        <v/>
      </c>
      <c r="AP29" s="26" t="str">
        <f>IF(OR(D29="FSEN",D29="FV40",D29="FV50",D29="FV60",D29="FV70",D29="FV80",D29="FU23",D29="FU19",D29="FU17"),COUNTIF(D$2:D29,"F*"),"")</f>
        <v/>
      </c>
      <c r="AQ29" s="3" t="str">
        <f>IF(OR(D29="FU23",D29="FU19",D29="FU17"),COUNTIF(D$2:D29,"FU*"),"")</f>
        <v/>
      </c>
      <c r="AR29" s="3" t="str">
        <f>IF(OR(D29="FU19",D29="FU17"),COUNTIF(D$2:D29,"FU1*"),"")</f>
        <v/>
      </c>
      <c r="AS29" s="3" t="str">
        <f>IF(OR(D29="FU17"),COUNTIF(D$2:D29,"FU17"),"")</f>
        <v/>
      </c>
      <c r="AT29" s="3" t="str">
        <f>IF(OR(D29="FV40",D29="FV50",D29="FV60",D29="FV70",D29="FV80"),COUNTIF(D$2:D29,"FV*"),"")</f>
        <v/>
      </c>
      <c r="AU29" s="3" t="str">
        <f>IF(OR(D29="FV50",D29="FV60",D29="FV70",D29="FV80"),COUNTIF(D$2:D29,"FV50")+COUNTIF(D$2:D29,"FV60")+COUNTIF(D$2:D29,"FV70")+COUNTIF(D$2:D29,"FV80"),"")</f>
        <v/>
      </c>
      <c r="AV29" s="3" t="str">
        <f>IF(OR(D29="FV60",D29="FV70",D29="FV80"),COUNTIF(D$2:D29,"FV60")+COUNTIF(D$2:D29,"FV70")+COUNTIF(D$2:D29,"FV80"),"")</f>
        <v/>
      </c>
      <c r="AW29" s="3" t="str">
        <f>IF(OR(D29="FV70",D29="FV80"),COUNTIF(D$2:D29,"FV70")+COUNTIF(D$2:D29,"FV80"),"")</f>
        <v/>
      </c>
      <c r="AX29" s="24"/>
    </row>
    <row r="30" spans="1:50" x14ac:dyDescent="0.45">
      <c r="A30" s="3">
        <v>29</v>
      </c>
      <c r="B30" t="str">
        <v>Joanna Cartmell</v>
      </c>
      <c r="C30" t="str">
        <v>Northern Fells Running Club</v>
      </c>
      <c r="D30" s="3" t="str">
        <v>FV40</v>
      </c>
      <c r="E30" s="19">
        <v>4.6851851851851853E-2</v>
      </c>
      <c r="F30" s="42" t="str">
        <f t="shared" si="14"/>
        <v>F</v>
      </c>
      <c r="G30" s="36" t="str">
        <f>IF(OR(C30="",C30=" ",C30="FRA",C30="unattached",C30="(no club)",F30="F"),"",COUNTIFS(C$2:C30,C30,D$2:D30,"M*"))</f>
        <v/>
      </c>
      <c r="H30" t="str">
        <f t="shared" si="0"/>
        <v/>
      </c>
      <c r="I30" t="str">
        <f t="shared" si="21"/>
        <v/>
      </c>
      <c r="J30" t="str">
        <f t="shared" si="2"/>
        <v/>
      </c>
      <c r="K30" t="str">
        <f t="shared" si="3"/>
        <v/>
      </c>
      <c r="L30" t="str">
        <f t="shared" si="4"/>
        <v/>
      </c>
      <c r="M30" t="str">
        <f t="shared" si="5"/>
        <v/>
      </c>
      <c r="N30" t="str">
        <f t="shared" si="6"/>
        <v/>
      </c>
      <c r="O30" t="str">
        <f t="shared" si="7"/>
        <v/>
      </c>
      <c r="P30" t="str">
        <f t="shared" si="19"/>
        <v/>
      </c>
      <c r="Q30" t="str">
        <f t="shared" si="15"/>
        <v/>
      </c>
      <c r="R30" s="26">
        <f>IF(OR(C30="",C30=" ",C30="FRA",C30="unattached",C30="(no club)",F30="M"),"",COUNTIFS(C$2:C30,C30,D$2:D30,"F*"))</f>
        <v>2</v>
      </c>
      <c r="S30" t="str">
        <f t="shared" si="8"/>
        <v>Northern Fells Running Club2</v>
      </c>
      <c r="T30" t="str">
        <f t="shared" si="9"/>
        <v/>
      </c>
      <c r="U30" t="str">
        <f t="shared" si="10"/>
        <v/>
      </c>
      <c r="V30" t="str">
        <f t="shared" si="11"/>
        <v/>
      </c>
      <c r="W30" t="str">
        <f t="shared" si="16"/>
        <v/>
      </c>
      <c r="X30" t="str">
        <f t="shared" si="12"/>
        <v/>
      </c>
      <c r="Y30" t="str">
        <f t="shared" si="17"/>
        <v/>
      </c>
      <c r="Z30" t="str">
        <f t="shared" si="13"/>
        <v/>
      </c>
      <c r="AA30" t="str">
        <f t="shared" si="20"/>
        <v/>
      </c>
      <c r="AB30" t="str">
        <f t="shared" si="18"/>
        <v/>
      </c>
      <c r="AC30" s="26" t="str">
        <f>IF(OR(D30="MSEN",D30="MV40",D30="MV50",D30="MV60",D30="MV70",D30="MV80",D30="MU23",D30="MU19",D30="MU17"),COUNTIF(D$2:D30,"M*"),"")</f>
        <v/>
      </c>
      <c r="AD30" s="3" t="str">
        <f>IF(OR(D30="MU23",D30="MU19",D30="MU17"),COUNTIF(D$2:D30,"MU*"),"")</f>
        <v/>
      </c>
      <c r="AE30" s="3" t="str">
        <f>IF(OR(D30="MU19",D30="MU17"),COUNTIF(D$2:D30,"MU1*"),"")</f>
        <v/>
      </c>
      <c r="AF30" s="3" t="str">
        <f>IF(OR(D30="MU17"),COUNTIF(D$2:D30,"MU17"),"")</f>
        <v/>
      </c>
      <c r="AL30" s="3" t="str">
        <f>IF(OR(D30="MV40",D30="MV50",D30="MV60",D30="MV70",D30="MV80"),COUNTIF(D$2:D30,"MV*"),"")</f>
        <v/>
      </c>
      <c r="AM30" s="3" t="str">
        <f>IF(OR(D30="MV50",D30="MV60",D30="MV70",D30="MV80"),COUNTIF(D$2:D30,"MV50")+COUNTIF(D$2:D30,"MV60")+COUNTIF(D$2:D30,"MV70")+COUNTIF(D$2:D30,"MV80"),"")</f>
        <v/>
      </c>
      <c r="AN30" s="3" t="str">
        <f>IF(OR(D30="MV60",D30="MV70",D30="MV80"),COUNTIF(D$2:D30,"MV60")+COUNTIF(D$2:D30,"MV70")+COUNTIF(D$2:D30,"MV80"),"")</f>
        <v/>
      </c>
      <c r="AO30" s="3" t="str">
        <f>IF(OR(D30="MV70",D30="MV80"),COUNTIF(D$2:D30,"MV70")+COUNTIF(D$2:D30,"MV80"),"")</f>
        <v/>
      </c>
      <c r="AP30" s="26">
        <f>IF(OR(D30="FSEN",D30="FV40",D30="FV50",D30="FV60",D30="FV70",D30="FV80",D30="FU23",D30="FU19",D30="FU17"),COUNTIF(D$2:D30,"F*"),"")</f>
        <v>2</v>
      </c>
      <c r="AQ30" s="3" t="str">
        <f>IF(OR(D30="FU23",D30="FU19",D30="FU17"),COUNTIF(D$2:D30,"FU*"),"")</f>
        <v/>
      </c>
      <c r="AR30" s="3" t="str">
        <f>IF(OR(D30="FU19",D30="FU17"),COUNTIF(D$2:D30,"FU1*"),"")</f>
        <v/>
      </c>
      <c r="AS30" s="3" t="str">
        <f>IF(OR(D30="FU17"),COUNTIF(D$2:D30,"FU17"),"")</f>
        <v/>
      </c>
      <c r="AT30" s="3">
        <f>IF(OR(D30="FV40",D30="FV50",D30="FV60",D30="FV70",D30="FV80"),COUNTIF(D$2:D30,"FV*"),"")</f>
        <v>1</v>
      </c>
      <c r="AU30" s="3" t="str">
        <f>IF(OR(D30="FV50",D30="FV60",D30="FV70",D30="FV80"),COUNTIF(D$2:D30,"FV50")+COUNTIF(D$2:D30,"FV60")+COUNTIF(D$2:D30,"FV70")+COUNTIF(D$2:D30,"FV80"),"")</f>
        <v/>
      </c>
      <c r="AV30" s="3" t="str">
        <f>IF(OR(D30="FV60",D30="FV70",D30="FV80"),COUNTIF(D$2:D30,"FV60")+COUNTIF(D$2:D30,"FV70")+COUNTIF(D$2:D30,"FV80"),"")</f>
        <v/>
      </c>
      <c r="AW30" s="3" t="str">
        <f>IF(OR(D30="FV70",D30="FV80"),COUNTIF(D$2:D30,"FV70")+COUNTIF(D$2:D30,"FV80"),"")</f>
        <v/>
      </c>
      <c r="AX30" s="24"/>
    </row>
    <row r="31" spans="1:50" x14ac:dyDescent="0.45">
      <c r="A31" s="3">
        <v>30</v>
      </c>
      <c r="B31" t="str">
        <v>Adam Malloy</v>
      </c>
      <c r="C31" t="str">
        <v>Northumberland Fell Runners</v>
      </c>
      <c r="D31" s="3" t="str">
        <v>MV40</v>
      </c>
      <c r="E31" s="19">
        <v>4.7141203703703706E-2</v>
      </c>
      <c r="F31" s="42" t="str">
        <f t="shared" si="14"/>
        <v>M</v>
      </c>
      <c r="G31" s="36">
        <f>IF(OR(C31="",C31=" ",C31="FRA",C31="unattached",C31="(no club)",F31="F"),"",COUNTIFS(C$2:C31,C31,D$2:D31,"M*"))</f>
        <v>1</v>
      </c>
      <c r="H31" t="str">
        <f t="shared" si="0"/>
        <v>Northumberland Fell Runners1</v>
      </c>
      <c r="I31" t="str">
        <f t="shared" si="21"/>
        <v/>
      </c>
      <c r="J31" t="str">
        <f t="shared" si="2"/>
        <v/>
      </c>
      <c r="K31" t="str">
        <f t="shared" si="3"/>
        <v/>
      </c>
      <c r="L31" t="str">
        <f t="shared" si="4"/>
        <v/>
      </c>
      <c r="M31" t="str">
        <f t="shared" si="5"/>
        <v/>
      </c>
      <c r="N31" t="str">
        <f t="shared" si="6"/>
        <v/>
      </c>
      <c r="O31" t="str">
        <f t="shared" si="7"/>
        <v/>
      </c>
      <c r="P31" t="str">
        <f t="shared" si="19"/>
        <v/>
      </c>
      <c r="Q31" t="str">
        <f t="shared" si="15"/>
        <v/>
      </c>
      <c r="R31" s="26" t="str">
        <f>IF(OR(C31="",C31=" ",C31="FRA",C31="unattached",C31="(no club)",F31="M"),"",COUNTIFS(C$2:C31,C31,D$2:D31,"F*"))</f>
        <v/>
      </c>
      <c r="S31" t="str">
        <f t="shared" si="8"/>
        <v/>
      </c>
      <c r="T31" t="str">
        <f t="shared" si="9"/>
        <v/>
      </c>
      <c r="U31" t="str">
        <f t="shared" si="10"/>
        <v/>
      </c>
      <c r="V31" t="str">
        <f t="shared" si="11"/>
        <v/>
      </c>
      <c r="W31" t="str">
        <f t="shared" si="16"/>
        <v/>
      </c>
      <c r="X31" t="str">
        <f t="shared" si="12"/>
        <v/>
      </c>
      <c r="Y31" t="str">
        <f t="shared" si="17"/>
        <v/>
      </c>
      <c r="Z31" t="str">
        <f t="shared" si="13"/>
        <v/>
      </c>
      <c r="AA31" t="str">
        <f t="shared" si="20"/>
        <v/>
      </c>
      <c r="AB31" t="str">
        <f t="shared" si="18"/>
        <v/>
      </c>
      <c r="AC31" s="26">
        <f>IF(OR(D31="MSEN",D31="MV40",D31="MV50",D31="MV60",D31="MV70",D31="MV80",D31="MU23",D31="MU19",D31="MU17"),COUNTIF(D$2:D31,"M*"),"")</f>
        <v>28</v>
      </c>
      <c r="AD31" s="3" t="str">
        <f>IF(OR(D31="MU23",D31="MU19",D31="MU17"),COUNTIF(D$2:D31,"MU*"),"")</f>
        <v/>
      </c>
      <c r="AE31" s="3" t="str">
        <f>IF(OR(D31="MU19",D31="MU17"),COUNTIF(D$2:D31,"MU1*"),"")</f>
        <v/>
      </c>
      <c r="AF31" s="3" t="str">
        <f>IF(OR(D31="MU17"),COUNTIF(D$2:D31,"MU17"),"")</f>
        <v/>
      </c>
      <c r="AL31" s="3">
        <f>IF(OR(D31="MV40",D31="MV50",D31="MV60",D31="MV70",D31="MV80"),COUNTIF(D$2:D31,"MV*"),"")</f>
        <v>14</v>
      </c>
      <c r="AM31" s="3" t="str">
        <f>IF(OR(D31="MV50",D31="MV60",D31="MV70",D31="MV80"),COUNTIF(D$2:D31,"MV50")+COUNTIF(D$2:D31,"MV60")+COUNTIF(D$2:D31,"MV70")+COUNTIF(D$2:D31,"MV80"),"")</f>
        <v/>
      </c>
      <c r="AN31" s="3" t="str">
        <f>IF(OR(D31="MV60",D31="MV70",D31="MV80"),COUNTIF(D$2:D31,"MV60")+COUNTIF(D$2:D31,"MV70")+COUNTIF(D$2:D31,"MV80"),"")</f>
        <v/>
      </c>
      <c r="AO31" s="3" t="str">
        <f>IF(OR(D31="MV70",D31="MV80"),COUNTIF(D$2:D31,"MV70")+COUNTIF(D$2:D31,"MV80"),"")</f>
        <v/>
      </c>
      <c r="AP31" s="26" t="str">
        <f>IF(OR(D31="FSEN",D31="FV40",D31="FV50",D31="FV60",D31="FV70",D31="FV80",D31="FU23",D31="FU19",D31="FU17"),COUNTIF(D$2:D31,"F*"),"")</f>
        <v/>
      </c>
      <c r="AQ31" s="3" t="str">
        <f>IF(OR(D31="FU23",D31="FU19",D31="FU17"),COUNTIF(D$2:D31,"FU*"),"")</f>
        <v/>
      </c>
      <c r="AR31" s="3" t="str">
        <f>IF(OR(D31="FU19",D31="FU17"),COUNTIF(D$2:D31,"FU1*"),"")</f>
        <v/>
      </c>
      <c r="AS31" s="3" t="str">
        <f>IF(OR(D31="FU17"),COUNTIF(D$2:D31,"FU17"),"")</f>
        <v/>
      </c>
      <c r="AT31" s="3" t="str">
        <f>IF(OR(D31="FV40",D31="FV50",D31="FV60",D31="FV70",D31="FV80"),COUNTIF(D$2:D31,"FV*"),"")</f>
        <v/>
      </c>
      <c r="AU31" s="3" t="str">
        <f>IF(OR(D31="FV50",D31="FV60",D31="FV70",D31="FV80"),COUNTIF(D$2:D31,"FV50")+COUNTIF(D$2:D31,"FV60")+COUNTIF(D$2:D31,"FV70")+COUNTIF(D$2:D31,"FV80"),"")</f>
        <v/>
      </c>
      <c r="AV31" s="3" t="str">
        <f>IF(OR(D31="FV60",D31="FV70",D31="FV80"),COUNTIF(D$2:D31,"FV60")+COUNTIF(D$2:D31,"FV70")+COUNTIF(D$2:D31,"FV80"),"")</f>
        <v/>
      </c>
      <c r="AW31" s="3" t="str">
        <f>IF(OR(D31="FV70",D31="FV80"),COUNTIF(D$2:D31,"FV70")+COUNTIF(D$2:D31,"FV80"),"")</f>
        <v/>
      </c>
      <c r="AX31" s="24"/>
    </row>
    <row r="32" spans="1:50" x14ac:dyDescent="0.45">
      <c r="A32" s="3">
        <v>31</v>
      </c>
      <c r="B32" t="str">
        <v>Robyn Beaty</v>
      </c>
      <c r="C32" t="str">
        <v>Keswick AC</v>
      </c>
      <c r="D32" s="3" t="str">
        <v>FSEN</v>
      </c>
      <c r="E32" s="19">
        <v>4.715277777777778E-2</v>
      </c>
      <c r="F32" s="42" t="str">
        <f t="shared" si="14"/>
        <v>F</v>
      </c>
      <c r="G32" s="36" t="str">
        <f>IF(OR(C32="",C32=" ",C32="FRA",C32="unattached",C32="(no club)",F32="F"),"",COUNTIFS(C$2:C32,C32,D$2:D32,"M*"))</f>
        <v/>
      </c>
      <c r="H32" t="str">
        <f t="shared" si="0"/>
        <v/>
      </c>
      <c r="I32" t="str">
        <f t="shared" si="21"/>
        <v/>
      </c>
      <c r="J32" t="str">
        <f t="shared" si="2"/>
        <v/>
      </c>
      <c r="K32" t="str">
        <f t="shared" si="3"/>
        <v/>
      </c>
      <c r="L32" t="str">
        <f t="shared" si="4"/>
        <v/>
      </c>
      <c r="M32" t="str">
        <f t="shared" si="5"/>
        <v/>
      </c>
      <c r="N32" t="str">
        <f t="shared" si="6"/>
        <v/>
      </c>
      <c r="O32" t="str">
        <f t="shared" si="7"/>
        <v/>
      </c>
      <c r="P32" t="str">
        <f t="shared" si="19"/>
        <v/>
      </c>
      <c r="Q32" t="str">
        <f t="shared" si="15"/>
        <v/>
      </c>
      <c r="R32" s="26">
        <f>IF(OR(C32="",C32=" ",C32="FRA",C32="unattached",C32="(no club)",F32="M"),"",COUNTIFS(C$2:C32,C32,D$2:D32,"F*"))</f>
        <v>1</v>
      </c>
      <c r="S32" t="str">
        <f t="shared" si="8"/>
        <v>Keswick AC1</v>
      </c>
      <c r="T32" t="str">
        <f t="shared" si="9"/>
        <v/>
      </c>
      <c r="U32" t="str">
        <f t="shared" si="10"/>
        <v/>
      </c>
      <c r="V32" t="str">
        <f t="shared" si="11"/>
        <v/>
      </c>
      <c r="W32" t="str">
        <f t="shared" si="16"/>
        <v/>
      </c>
      <c r="X32" t="str">
        <f t="shared" si="12"/>
        <v/>
      </c>
      <c r="Y32" t="str">
        <f t="shared" si="17"/>
        <v/>
      </c>
      <c r="Z32" t="str">
        <f t="shared" si="13"/>
        <v/>
      </c>
      <c r="AA32" t="str">
        <f t="shared" si="20"/>
        <v/>
      </c>
      <c r="AB32" t="str">
        <f t="shared" si="18"/>
        <v/>
      </c>
      <c r="AC32" s="26" t="str">
        <f>IF(OR(D32="MSEN",D32="MV40",D32="MV50",D32="MV60",D32="MV70",D32="MV80",D32="MU23",D32="MU19",D32="MU17"),COUNTIF(D$2:D32,"M*"),"")</f>
        <v/>
      </c>
      <c r="AD32" s="3" t="str">
        <f>IF(OR(D32="MU23",D32="MU19",D32="MU17"),COUNTIF(D$2:D32,"MU*"),"")</f>
        <v/>
      </c>
      <c r="AE32" s="3" t="str">
        <f>IF(OR(D32="MU19",D32="MU17"),COUNTIF(D$2:D32,"MU1*"),"")</f>
        <v/>
      </c>
      <c r="AF32" s="3" t="str">
        <f>IF(OR(D32="MU17"),COUNTIF(D$2:D32,"MU17"),"")</f>
        <v/>
      </c>
      <c r="AL32" s="3" t="str">
        <f>IF(OR(D32="MV40",D32="MV50",D32="MV60",D32="MV70",D32="MV80"),COUNTIF(D$2:D32,"MV*"),"")</f>
        <v/>
      </c>
      <c r="AM32" s="3" t="str">
        <f>IF(OR(D32="MV50",D32="MV60",D32="MV70",D32="MV80"),COUNTIF(D$2:D32,"MV50")+COUNTIF(D$2:D32,"MV60")+COUNTIF(D$2:D32,"MV70")+COUNTIF(D$2:D32,"MV80"),"")</f>
        <v/>
      </c>
      <c r="AN32" s="3" t="str">
        <f>IF(OR(D32="MV60",D32="MV70",D32="MV80"),COUNTIF(D$2:D32,"MV60")+COUNTIF(D$2:D32,"MV70")+COUNTIF(D$2:D32,"MV80"),"")</f>
        <v/>
      </c>
      <c r="AO32" s="3" t="str">
        <f>IF(OR(D32="MV70",D32="MV80"),COUNTIF(D$2:D32,"MV70")+COUNTIF(D$2:D32,"MV80"),"")</f>
        <v/>
      </c>
      <c r="AP32" s="26">
        <f>IF(OR(D32="FSEN",D32="FV40",D32="FV50",D32="FV60",D32="FV70",D32="FV80",D32="FU23",D32="FU19",D32="FU17"),COUNTIF(D$2:D32,"F*"),"")</f>
        <v>3</v>
      </c>
      <c r="AQ32" s="3" t="str">
        <f>IF(OR(D32="FU23",D32="FU19",D32="FU17"),COUNTIF(D$2:D32,"FU*"),"")</f>
        <v/>
      </c>
      <c r="AR32" s="3" t="str">
        <f>IF(OR(D32="FU19",D32="FU17"),COUNTIF(D$2:D32,"FU1*"),"")</f>
        <v/>
      </c>
      <c r="AS32" s="3" t="str">
        <f>IF(OR(D32="FU17"),COUNTIF(D$2:D32,"FU17"),"")</f>
        <v/>
      </c>
      <c r="AT32" s="3" t="str">
        <f>IF(OR(D32="FV40",D32="FV50",D32="FV60",D32="FV70",D32="FV80"),COUNTIF(D$2:D32,"FV*"),"")</f>
        <v/>
      </c>
      <c r="AU32" s="3" t="str">
        <f>IF(OR(D32="FV50",D32="FV60",D32="FV70",D32="FV80"),COUNTIF(D$2:D32,"FV50")+COUNTIF(D$2:D32,"FV60")+COUNTIF(D$2:D32,"FV70")+COUNTIF(D$2:D32,"FV80"),"")</f>
        <v/>
      </c>
      <c r="AV32" s="3" t="str">
        <f>IF(OR(D32="FV60",D32="FV70",D32="FV80"),COUNTIF(D$2:D32,"FV60")+COUNTIF(D$2:D32,"FV70")+COUNTIF(D$2:D32,"FV80"),"")</f>
        <v/>
      </c>
      <c r="AW32" s="3" t="str">
        <f>IF(OR(D32="FV70",D32="FV80"),COUNTIF(D$2:D32,"FV70")+COUNTIF(D$2:D32,"FV80"),"")</f>
        <v/>
      </c>
      <c r="AX32" s="24"/>
    </row>
    <row r="33" spans="1:50" x14ac:dyDescent="0.45">
      <c r="A33" s="3">
        <v>32</v>
      </c>
      <c r="B33" t="str">
        <v>Andrzej Rogalski</v>
      </c>
      <c r="C33" t="str">
        <v>Keswick AC</v>
      </c>
      <c r="D33" s="3" t="str">
        <v>MV40</v>
      </c>
      <c r="E33" s="19">
        <v>4.7256944444444442E-2</v>
      </c>
      <c r="F33" s="42" t="str">
        <f t="shared" si="14"/>
        <v>M</v>
      </c>
      <c r="G33" s="36">
        <f>IF(OR(C33="",C33=" ",C33="FRA",C33="unattached",C33="(no club)",F33="F"),"",COUNTIFS(C$2:C33,C33,D$2:D33,"M*"))</f>
        <v>11</v>
      </c>
      <c r="H33" t="str">
        <f t="shared" si="0"/>
        <v>Keswick AC11</v>
      </c>
      <c r="I33" t="str">
        <f t="shared" si="21"/>
        <v/>
      </c>
      <c r="J33" t="str">
        <f t="shared" si="2"/>
        <v/>
      </c>
      <c r="K33" t="str">
        <f t="shared" si="3"/>
        <v/>
      </c>
      <c r="L33" t="str">
        <f t="shared" si="4"/>
        <v/>
      </c>
      <c r="M33" t="str">
        <f t="shared" si="5"/>
        <v/>
      </c>
      <c r="N33" t="str">
        <f t="shared" si="6"/>
        <v/>
      </c>
      <c r="O33" t="str">
        <f t="shared" si="7"/>
        <v/>
      </c>
      <c r="P33" t="str">
        <f t="shared" si="19"/>
        <v/>
      </c>
      <c r="Q33" t="str">
        <f t="shared" si="15"/>
        <v/>
      </c>
      <c r="R33" s="26" t="str">
        <f>IF(OR(C33="",C33=" ",C33="FRA",C33="unattached",C33="(no club)",F33="M"),"",COUNTIFS(C$2:C33,C33,D$2:D33,"F*"))</f>
        <v/>
      </c>
      <c r="S33" t="str">
        <f t="shared" si="8"/>
        <v/>
      </c>
      <c r="T33" t="str">
        <f t="shared" si="9"/>
        <v/>
      </c>
      <c r="U33" t="str">
        <f t="shared" si="10"/>
        <v/>
      </c>
      <c r="V33" t="str">
        <f t="shared" si="11"/>
        <v/>
      </c>
      <c r="W33" t="str">
        <f t="shared" si="16"/>
        <v/>
      </c>
      <c r="X33" t="str">
        <f t="shared" si="12"/>
        <v/>
      </c>
      <c r="Y33" t="str">
        <f t="shared" si="17"/>
        <v/>
      </c>
      <c r="Z33" t="str">
        <f t="shared" si="13"/>
        <v/>
      </c>
      <c r="AA33" t="str">
        <f t="shared" si="20"/>
        <v/>
      </c>
      <c r="AB33" t="str">
        <f t="shared" si="18"/>
        <v/>
      </c>
      <c r="AC33" s="26">
        <f>IF(OR(D33="MSEN",D33="MV40",D33="MV50",D33="MV60",D33="MV70",D33="MV80",D33="MU23",D33="MU19",D33="MU17"),COUNTIF(D$2:D33,"M*"),"")</f>
        <v>29</v>
      </c>
      <c r="AD33" s="3" t="str">
        <f>IF(OR(D33="MU23",D33="MU19",D33="MU17"),COUNTIF(D$2:D33,"MU*"),"")</f>
        <v/>
      </c>
      <c r="AE33" s="3" t="str">
        <f>IF(OR(D33="MU19",D33="MU17"),COUNTIF(D$2:D33,"MU1*"),"")</f>
        <v/>
      </c>
      <c r="AF33" s="3" t="str">
        <f>IF(OR(D33="MU17"),COUNTIF(D$2:D33,"MU17"),"")</f>
        <v/>
      </c>
      <c r="AL33" s="3">
        <f>IF(OR(D33="MV40",D33="MV50",D33="MV60",D33="MV70",D33="MV80"),COUNTIF(D$2:D33,"MV*"),"")</f>
        <v>15</v>
      </c>
      <c r="AM33" s="3" t="str">
        <f>IF(OR(D33="MV50",D33="MV60",D33="MV70",D33="MV80"),COUNTIF(D$2:D33,"MV50")+COUNTIF(D$2:D33,"MV60")+COUNTIF(D$2:D33,"MV70")+COUNTIF(D$2:D33,"MV80"),"")</f>
        <v/>
      </c>
      <c r="AN33" s="3" t="str">
        <f>IF(OR(D33="MV60",D33="MV70",D33="MV80"),COUNTIF(D$2:D33,"MV60")+COUNTIF(D$2:D33,"MV70")+COUNTIF(D$2:D33,"MV80"),"")</f>
        <v/>
      </c>
      <c r="AO33" s="3" t="str">
        <f>IF(OR(D33="MV70",D33="MV80"),COUNTIF(D$2:D33,"MV70")+COUNTIF(D$2:D33,"MV80"),"")</f>
        <v/>
      </c>
      <c r="AP33" s="26" t="str">
        <f>IF(OR(D33="FSEN",D33="FV40",D33="FV50",D33="FV60",D33="FV70",D33="FV80",D33="FU23",D33="FU19",D33="FU17"),COUNTIF(D$2:D33,"F*"),"")</f>
        <v/>
      </c>
      <c r="AQ33" s="3" t="str">
        <f>IF(OR(D33="FU23",D33="FU19",D33="FU17"),COUNTIF(D$2:D33,"FU*"),"")</f>
        <v/>
      </c>
      <c r="AR33" s="3" t="str">
        <f>IF(OR(D33="FU19",D33="FU17"),COUNTIF(D$2:D33,"FU1*"),"")</f>
        <v/>
      </c>
      <c r="AS33" s="3" t="str">
        <f>IF(OR(D33="FU17"),COUNTIF(D$2:D33,"FU17"),"")</f>
        <v/>
      </c>
      <c r="AT33" s="3" t="str">
        <f>IF(OR(D33="FV40",D33="FV50",D33="FV60",D33="FV70",D33="FV80"),COUNTIF(D$2:D33,"FV*"),"")</f>
        <v/>
      </c>
      <c r="AU33" s="3" t="str">
        <f>IF(OR(D33="FV50",D33="FV60",D33="FV70",D33="FV80"),COUNTIF(D$2:D33,"FV50")+COUNTIF(D$2:D33,"FV60")+COUNTIF(D$2:D33,"FV70")+COUNTIF(D$2:D33,"FV80"),"")</f>
        <v/>
      </c>
      <c r="AV33" s="3" t="str">
        <f>IF(OR(D33="FV60",D33="FV70",D33="FV80"),COUNTIF(D$2:D33,"FV60")+COUNTIF(D$2:D33,"FV70")+COUNTIF(D$2:D33,"FV80"),"")</f>
        <v/>
      </c>
      <c r="AW33" s="3" t="str">
        <f>IF(OR(D33="FV70",D33="FV80"),COUNTIF(D$2:D33,"FV70")+COUNTIF(D$2:D33,"FV80"),"")</f>
        <v/>
      </c>
      <c r="AX33" s="24"/>
    </row>
    <row r="34" spans="1:50" x14ac:dyDescent="0.45">
      <c r="A34" s="3">
        <v>33</v>
      </c>
      <c r="B34" t="str">
        <v>Daniel Jackson</v>
      </c>
      <c r="C34" t="str">
        <v>Border Harriers</v>
      </c>
      <c r="D34" s="3" t="str">
        <v>MSEN</v>
      </c>
      <c r="E34" s="19">
        <v>4.7280092592592596E-2</v>
      </c>
      <c r="F34" s="42" t="str">
        <f t="shared" si="14"/>
        <v>M</v>
      </c>
      <c r="G34" s="36">
        <f>IF(OR(C34="",C34=" ",C34="FRA",C34="unattached",C34="(no club)",F34="F"),"",COUNTIFS(C$2:C34,C34,D$2:D34,"M*"))</f>
        <v>2</v>
      </c>
      <c r="H34" t="str">
        <f t="shared" ref="H34:H65" si="22">IF(G34="","",C34&amp;G34)</f>
        <v>Border Harriers2</v>
      </c>
      <c r="I34" t="str">
        <f t="shared" si="21"/>
        <v/>
      </c>
      <c r="J34" t="str">
        <f t="shared" ref="J34:J65" si="23">IF($I34="","",_xlfn.XLOOKUP($I34&amp;"1",H:H,B:B))</f>
        <v/>
      </c>
      <c r="K34" t="str">
        <f t="shared" ref="K34:K65" si="24">IF($I34="","",_xlfn.XLOOKUP($I34&amp;"1",H:H,AC:AC))</f>
        <v/>
      </c>
      <c r="L34" t="str">
        <f t="shared" ref="L34:L65" si="25">IF(I34="","",_xlfn.XLOOKUP(I34&amp;"2",H:H,B:B))</f>
        <v/>
      </c>
      <c r="M34" t="str">
        <f t="shared" ref="M34:M65" si="26">IF($I34="","",_xlfn.XLOOKUP($I34&amp;"2",H:H,AC:AC))</f>
        <v/>
      </c>
      <c r="N34" t="str">
        <f t="shared" ref="N34:N65" si="27">IF(I34="","",_xlfn.XLOOKUP(I34&amp;"3",H:H,B:B))</f>
        <v/>
      </c>
      <c r="O34" t="str">
        <f t="shared" ref="O34:O65" si="28">IF($I34="","",_xlfn.XLOOKUP($I34&amp;"3",H:H,AC:AC))</f>
        <v/>
      </c>
      <c r="P34" t="str">
        <f t="shared" si="19"/>
        <v/>
      </c>
      <c r="Q34" t="str">
        <f t="shared" si="15"/>
        <v/>
      </c>
      <c r="R34" s="26" t="str">
        <f>IF(OR(C34="",C34=" ",C34="FRA",C34="unattached",C34="(no club)",F34="M"),"",COUNTIFS(C$2:C34,C34,D$2:D34,"F*"))</f>
        <v/>
      </c>
      <c r="S34" t="str">
        <f t="shared" ref="S34:S65" si="29">IF(R34="","",C34&amp;R34)</f>
        <v/>
      </c>
      <c r="T34" t="str">
        <f t="shared" ref="T34:T65" si="30">IF(R34=3,C34,"")</f>
        <v/>
      </c>
      <c r="U34" t="str">
        <f t="shared" ref="U34:U65" si="31">IF(T34="","",_xlfn.XLOOKUP(T34&amp;"1",S:S,B:B))</f>
        <v/>
      </c>
      <c r="V34" t="str">
        <f t="shared" ref="V34:V65" si="32">IF($T34="","",_xlfn.XLOOKUP($T34&amp;"1",S:S,AP:AP))</f>
        <v/>
      </c>
      <c r="W34" t="str">
        <f t="shared" si="16"/>
        <v/>
      </c>
      <c r="X34" t="str">
        <f t="shared" ref="X34:X65" si="33">IF($T34="","",_xlfn.XLOOKUP($T34&amp;"2",S:S,AP:AP))</f>
        <v/>
      </c>
      <c r="Y34" t="str">
        <f t="shared" si="17"/>
        <v/>
      </c>
      <c r="Z34" t="str">
        <f t="shared" ref="Z34:Z65" si="34">IF($T34="","",_xlfn.XLOOKUP($T34&amp;"3",S:S,AP:AP))</f>
        <v/>
      </c>
      <c r="AA34" t="str">
        <f t="shared" si="20"/>
        <v/>
      </c>
      <c r="AB34" t="str">
        <f t="shared" si="18"/>
        <v/>
      </c>
      <c r="AC34" s="26">
        <f>IF(OR(D34="MSEN",D34="MV40",D34="MV50",D34="MV60",D34="MV70",D34="MV80",D34="MU23",D34="MU19",D34="MU17"),COUNTIF(D$2:D34,"M*"),"")</f>
        <v>30</v>
      </c>
      <c r="AD34" s="3" t="str">
        <f>IF(OR(D34="MU23",D34="MU19",D34="MU17"),COUNTIF(D$2:D34,"MU*"),"")</f>
        <v/>
      </c>
      <c r="AE34" s="3" t="str">
        <f>IF(OR(D34="MU19",D34="MU17"),COUNTIF(D$2:D34,"MU1*"),"")</f>
        <v/>
      </c>
      <c r="AF34" s="3" t="str">
        <f>IF(OR(D34="MU17"),COUNTIF(D$2:D34,"MU17"),"")</f>
        <v/>
      </c>
      <c r="AL34" s="3" t="str">
        <f>IF(OR(D34="MV40",D34="MV50",D34="MV60",D34="MV70",D34="MV80"),COUNTIF(D$2:D34,"MV*"),"")</f>
        <v/>
      </c>
      <c r="AM34" s="3" t="str">
        <f>IF(OR(D34="MV50",D34="MV60",D34="MV70",D34="MV80"),COUNTIF(D$2:D34,"MV50")+COUNTIF(D$2:D34,"MV60")+COUNTIF(D$2:D34,"MV70")+COUNTIF(D$2:D34,"MV80"),"")</f>
        <v/>
      </c>
      <c r="AN34" s="3" t="str">
        <f>IF(OR(D34="MV60",D34="MV70",D34="MV80"),COUNTIF(D$2:D34,"MV60")+COUNTIF(D$2:D34,"MV70")+COUNTIF(D$2:D34,"MV80"),"")</f>
        <v/>
      </c>
      <c r="AO34" s="3" t="str">
        <f>IF(OR(D34="MV70",D34="MV80"),COUNTIF(D$2:D34,"MV70")+COUNTIF(D$2:D34,"MV80"),"")</f>
        <v/>
      </c>
      <c r="AP34" s="26" t="str">
        <f>IF(OR(D34="FSEN",D34="FV40",D34="FV50",D34="FV60",D34="FV70",D34="FV80",D34="FU23",D34="FU19",D34="FU17"),COUNTIF(D$2:D34,"F*"),"")</f>
        <v/>
      </c>
      <c r="AQ34" s="3" t="str">
        <f>IF(OR(D34="FU23",D34="FU19",D34="FU17"),COUNTIF(D$2:D34,"FU*"),"")</f>
        <v/>
      </c>
      <c r="AR34" s="3" t="str">
        <f>IF(OR(D34="FU19",D34="FU17"),COUNTIF(D$2:D34,"FU1*"),"")</f>
        <v/>
      </c>
      <c r="AS34" s="3" t="str">
        <f>IF(OR(D34="FU17"),COUNTIF(D$2:D34,"FU17"),"")</f>
        <v/>
      </c>
      <c r="AT34" s="3" t="str">
        <f>IF(OR(D34="FV40",D34="FV50",D34="FV60",D34="FV70",D34="FV80"),COUNTIF(D$2:D34,"FV*"),"")</f>
        <v/>
      </c>
      <c r="AU34" s="3" t="str">
        <f>IF(OR(D34="FV50",D34="FV60",D34="FV70",D34="FV80"),COUNTIF(D$2:D34,"FV50")+COUNTIF(D$2:D34,"FV60")+COUNTIF(D$2:D34,"FV70")+COUNTIF(D$2:D34,"FV80"),"")</f>
        <v/>
      </c>
      <c r="AV34" s="3" t="str">
        <f>IF(OR(D34="FV60",D34="FV70",D34="FV80"),COUNTIF(D$2:D34,"FV60")+COUNTIF(D$2:D34,"FV70")+COUNTIF(D$2:D34,"FV80"),"")</f>
        <v/>
      </c>
      <c r="AW34" s="3" t="str">
        <f>IF(OR(D34="FV70",D34="FV80"),COUNTIF(D$2:D34,"FV70")+COUNTIF(D$2:D34,"FV80"),"")</f>
        <v/>
      </c>
      <c r="AX34" s="24"/>
    </row>
    <row r="35" spans="1:50" x14ac:dyDescent="0.45">
      <c r="A35" s="3">
        <v>34</v>
      </c>
      <c r="B35" t="str">
        <v>Robert Tansey</v>
      </c>
      <c r="C35" t="str">
        <v>Keswick AC</v>
      </c>
      <c r="D35" s="3" t="str">
        <v>MV50</v>
      </c>
      <c r="E35" s="19">
        <v>4.7534722222222221E-2</v>
      </c>
      <c r="F35" s="42" t="str">
        <f t="shared" si="14"/>
        <v>M</v>
      </c>
      <c r="G35" s="36">
        <f>IF(OR(C35="",C35=" ",C35="FRA",C35="unattached",C35="(no club)",F35="F"),"",COUNTIFS(C$2:C35,C35,D$2:D35,"M*"))</f>
        <v>12</v>
      </c>
      <c r="H35" t="str">
        <f t="shared" si="22"/>
        <v>Keswick AC12</v>
      </c>
      <c r="I35" t="str">
        <f t="shared" si="21"/>
        <v/>
      </c>
      <c r="J35" t="str">
        <f t="shared" si="23"/>
        <v/>
      </c>
      <c r="K35" t="str">
        <f t="shared" si="24"/>
        <v/>
      </c>
      <c r="L35" t="str">
        <f t="shared" si="25"/>
        <v/>
      </c>
      <c r="M35" t="str">
        <f t="shared" si="26"/>
        <v/>
      </c>
      <c r="N35" t="str">
        <f t="shared" si="27"/>
        <v/>
      </c>
      <c r="O35" t="str">
        <f t="shared" si="28"/>
        <v/>
      </c>
      <c r="P35" t="str">
        <f t="shared" si="19"/>
        <v/>
      </c>
      <c r="Q35" t="str">
        <f t="shared" si="15"/>
        <v/>
      </c>
      <c r="R35" s="26" t="str">
        <f>IF(OR(C35="",C35=" ",C35="FRA",C35="unattached",C35="(no club)",F35="M"),"",COUNTIFS(C$2:C35,C35,D$2:D35,"F*"))</f>
        <v/>
      </c>
      <c r="S35" t="str">
        <f t="shared" si="29"/>
        <v/>
      </c>
      <c r="T35" t="str">
        <f t="shared" si="30"/>
        <v/>
      </c>
      <c r="U35" t="str">
        <f t="shared" si="31"/>
        <v/>
      </c>
      <c r="V35" t="str">
        <f t="shared" si="32"/>
        <v/>
      </c>
      <c r="W35" t="str">
        <f t="shared" si="16"/>
        <v/>
      </c>
      <c r="X35" t="str">
        <f t="shared" si="33"/>
        <v/>
      </c>
      <c r="Y35" t="str">
        <f t="shared" si="17"/>
        <v/>
      </c>
      <c r="Z35" t="str">
        <f t="shared" si="34"/>
        <v/>
      </c>
      <c r="AA35" t="str">
        <f t="shared" si="20"/>
        <v/>
      </c>
      <c r="AB35" t="str">
        <f t="shared" si="18"/>
        <v/>
      </c>
      <c r="AC35" s="26">
        <f>IF(OR(D35="MSEN",D35="MV40",D35="MV50",D35="MV60",D35="MV70",D35="MV80",D35="MU23",D35="MU19",D35="MU17"),COUNTIF(D$2:D35,"M*"),"")</f>
        <v>31</v>
      </c>
      <c r="AD35" s="3" t="str">
        <f>IF(OR(D35="MU23",D35="MU19",D35="MU17"),COUNTIF(D$2:D35,"MU*"),"")</f>
        <v/>
      </c>
      <c r="AE35" s="3" t="str">
        <f>IF(OR(D35="MU19",D35="MU17"),COUNTIF(D$2:D35,"MU1*"),"")</f>
        <v/>
      </c>
      <c r="AF35" s="3" t="str">
        <f>IF(OR(D35="MU17"),COUNTIF(D$2:D35,"MU17"),"")</f>
        <v/>
      </c>
      <c r="AL35" s="3">
        <f>IF(OR(D35="MV40",D35="MV50",D35="MV60",D35="MV70",D35="MV80"),COUNTIF(D$2:D35,"MV*"),"")</f>
        <v>16</v>
      </c>
      <c r="AM35" s="3">
        <f>IF(OR(D35="MV50",D35="MV60",D35="MV70",D35="MV80"),COUNTIF(D$2:D35,"MV50")+COUNTIF(D$2:D35,"MV60")+COUNTIF(D$2:D35,"MV70")+COUNTIF(D$2:D35,"MV80"),"")</f>
        <v>7</v>
      </c>
      <c r="AN35" s="3" t="str">
        <f>IF(OR(D35="MV60",D35="MV70",D35="MV80"),COUNTIF(D$2:D35,"MV60")+COUNTIF(D$2:D35,"MV70")+COUNTIF(D$2:D35,"MV80"),"")</f>
        <v/>
      </c>
      <c r="AO35" s="3" t="str">
        <f>IF(OR(D35="MV70",D35="MV80"),COUNTIF(D$2:D35,"MV70")+COUNTIF(D$2:D35,"MV80"),"")</f>
        <v/>
      </c>
      <c r="AP35" s="26" t="str">
        <f>IF(OR(D35="FSEN",D35="FV40",D35="FV50",D35="FV60",D35="FV70",D35="FV80",D35="FU23",D35="FU19",D35="FU17"),COUNTIF(D$2:D35,"F*"),"")</f>
        <v/>
      </c>
      <c r="AQ35" s="3" t="str">
        <f>IF(OR(D35="FU23",D35="FU19",D35="FU17"),COUNTIF(D$2:D35,"FU*"),"")</f>
        <v/>
      </c>
      <c r="AR35" s="3" t="str">
        <f>IF(OR(D35="FU19",D35="FU17"),COUNTIF(D$2:D35,"FU1*"),"")</f>
        <v/>
      </c>
      <c r="AS35" s="3" t="str">
        <f>IF(OR(D35="FU17"),COUNTIF(D$2:D35,"FU17"),"")</f>
        <v/>
      </c>
      <c r="AT35" s="3" t="str">
        <f>IF(OR(D35="FV40",D35="FV50",D35="FV60",D35="FV70",D35="FV80"),COUNTIF(D$2:D35,"FV*"),"")</f>
        <v/>
      </c>
      <c r="AU35" s="3" t="str">
        <f>IF(OR(D35="FV50",D35="FV60",D35="FV70",D35="FV80"),COUNTIF(D$2:D35,"FV50")+COUNTIF(D$2:D35,"FV60")+COUNTIF(D$2:D35,"FV70")+COUNTIF(D$2:D35,"FV80"),"")</f>
        <v/>
      </c>
      <c r="AV35" s="3" t="str">
        <f>IF(OR(D35="FV60",D35="FV70",D35="FV80"),COUNTIF(D$2:D35,"FV60")+COUNTIF(D$2:D35,"FV70")+COUNTIF(D$2:D35,"FV80"),"")</f>
        <v/>
      </c>
      <c r="AW35" s="3" t="str">
        <f>IF(OR(D35="FV70",D35="FV80"),COUNTIF(D$2:D35,"FV70")+COUNTIF(D$2:D35,"FV80"),"")</f>
        <v/>
      </c>
      <c r="AX35" s="24"/>
    </row>
    <row r="36" spans="1:50" x14ac:dyDescent="0.45">
      <c r="A36" s="3">
        <v>35</v>
      </c>
      <c r="B36" t="str">
        <v>Jodie Gray</v>
      </c>
      <c r="C36" t="str">
        <v>Keswick AC</v>
      </c>
      <c r="D36" s="3" t="str">
        <v>FSEN</v>
      </c>
      <c r="E36" s="19">
        <v>4.760416666666667E-2</v>
      </c>
      <c r="F36" s="42" t="str">
        <f t="shared" si="14"/>
        <v>F</v>
      </c>
      <c r="G36" s="36" t="str">
        <f>IF(OR(C36="",C36=" ",C36="FRA",C36="unattached",C36="(no club)",F36="F"),"",COUNTIFS(C$2:C36,C36,D$2:D36,"M*"))</f>
        <v/>
      </c>
      <c r="H36" t="str">
        <f t="shared" si="22"/>
        <v/>
      </c>
      <c r="I36" t="str">
        <f t="shared" si="21"/>
        <v/>
      </c>
      <c r="J36" t="str">
        <f t="shared" si="23"/>
        <v/>
      </c>
      <c r="K36" t="str">
        <f t="shared" si="24"/>
        <v/>
      </c>
      <c r="L36" t="str">
        <f t="shared" si="25"/>
        <v/>
      </c>
      <c r="M36" t="str">
        <f t="shared" si="26"/>
        <v/>
      </c>
      <c r="N36" t="str">
        <f t="shared" si="27"/>
        <v/>
      </c>
      <c r="O36" t="str">
        <f t="shared" si="28"/>
        <v/>
      </c>
      <c r="P36" t="str">
        <f t="shared" si="19"/>
        <v/>
      </c>
      <c r="Q36" t="str">
        <f t="shared" si="15"/>
        <v/>
      </c>
      <c r="R36" s="26">
        <f>IF(OR(C36="",C36=" ",C36="FRA",C36="unattached",C36="(no club)",F36="M"),"",COUNTIFS(C$2:C36,C36,D$2:D36,"F*"))</f>
        <v>2</v>
      </c>
      <c r="S36" t="str">
        <f t="shared" si="29"/>
        <v>Keswick AC2</v>
      </c>
      <c r="T36" t="str">
        <f t="shared" si="30"/>
        <v/>
      </c>
      <c r="U36" t="str">
        <f t="shared" si="31"/>
        <v/>
      </c>
      <c r="V36" t="str">
        <f t="shared" si="32"/>
        <v/>
      </c>
      <c r="W36" t="str">
        <f t="shared" si="16"/>
        <v/>
      </c>
      <c r="X36" t="str">
        <f t="shared" si="33"/>
        <v/>
      </c>
      <c r="Y36" t="str">
        <f t="shared" si="17"/>
        <v/>
      </c>
      <c r="Z36" t="str">
        <f t="shared" si="34"/>
        <v/>
      </c>
      <c r="AA36" t="str">
        <f t="shared" si="20"/>
        <v/>
      </c>
      <c r="AB36" t="str">
        <f t="shared" si="18"/>
        <v/>
      </c>
      <c r="AC36" s="26" t="str">
        <f>IF(OR(D36="MSEN",D36="MV40",D36="MV50",D36="MV60",D36="MV70",D36="MV80",D36="MU23",D36="MU19",D36="MU17"),COUNTIF(D$2:D36,"M*"),"")</f>
        <v/>
      </c>
      <c r="AD36" s="3" t="str">
        <f>IF(OR(D36="MU23",D36="MU19",D36="MU17"),COUNTIF(D$2:D36,"MU*"),"")</f>
        <v/>
      </c>
      <c r="AE36" s="3" t="str">
        <f>IF(OR(D36="MU19",D36="MU17"),COUNTIF(D$2:D36,"MU1*"),"")</f>
        <v/>
      </c>
      <c r="AF36" s="3" t="str">
        <f>IF(OR(D36="MU17"),COUNTIF(D$2:D36,"MU17"),"")</f>
        <v/>
      </c>
      <c r="AL36" s="3" t="str">
        <f>IF(OR(D36="MV40",D36="MV50",D36="MV60",D36="MV70",D36="MV80"),COUNTIF(D$2:D36,"MV*"),"")</f>
        <v/>
      </c>
      <c r="AM36" s="3" t="str">
        <f>IF(OR(D36="MV50",D36="MV60",D36="MV70",D36="MV80"),COUNTIF(D$2:D36,"MV50")+COUNTIF(D$2:D36,"MV60")+COUNTIF(D$2:D36,"MV70")+COUNTIF(D$2:D36,"MV80"),"")</f>
        <v/>
      </c>
      <c r="AN36" s="3" t="str">
        <f>IF(OR(D36="MV60",D36="MV70",D36="MV80"),COUNTIF(D$2:D36,"MV60")+COUNTIF(D$2:D36,"MV70")+COUNTIF(D$2:D36,"MV80"),"")</f>
        <v/>
      </c>
      <c r="AO36" s="3" t="str">
        <f>IF(OR(D36="MV70",D36="MV80"),COUNTIF(D$2:D36,"MV70")+COUNTIF(D$2:D36,"MV80"),"")</f>
        <v/>
      </c>
      <c r="AP36" s="26">
        <f>IF(OR(D36="FSEN",D36="FV40",D36="FV50",D36="FV60",D36="FV70",D36="FV80",D36="FU23",D36="FU19",D36="FU17"),COUNTIF(D$2:D36,"F*"),"")</f>
        <v>4</v>
      </c>
      <c r="AQ36" s="3" t="str">
        <f>IF(OR(D36="FU23",D36="FU19",D36="FU17"),COUNTIF(D$2:D36,"FU*"),"")</f>
        <v/>
      </c>
      <c r="AR36" s="3" t="str">
        <f>IF(OR(D36="FU19",D36="FU17"),COUNTIF(D$2:D36,"FU1*"),"")</f>
        <v/>
      </c>
      <c r="AS36" s="3" t="str">
        <f>IF(OR(D36="FU17"),COUNTIF(D$2:D36,"FU17"),"")</f>
        <v/>
      </c>
      <c r="AT36" s="3" t="str">
        <f>IF(OR(D36="FV40",D36="FV50",D36="FV60",D36="FV70",D36="FV80"),COUNTIF(D$2:D36,"FV*"),"")</f>
        <v/>
      </c>
      <c r="AU36" s="3" t="str">
        <f>IF(OR(D36="FV50",D36="FV60",D36="FV70",D36="FV80"),COUNTIF(D$2:D36,"FV50")+COUNTIF(D$2:D36,"FV60")+COUNTIF(D$2:D36,"FV70")+COUNTIF(D$2:D36,"FV80"),"")</f>
        <v/>
      </c>
      <c r="AV36" s="3" t="str">
        <f>IF(OR(D36="FV60",D36="FV70",D36="FV80"),COUNTIF(D$2:D36,"FV60")+COUNTIF(D$2:D36,"FV70")+COUNTIF(D$2:D36,"FV80"),"")</f>
        <v/>
      </c>
      <c r="AW36" s="3" t="str">
        <f>IF(OR(D36="FV70",D36="FV80"),COUNTIF(D$2:D36,"FV70")+COUNTIF(D$2:D36,"FV80"),"")</f>
        <v/>
      </c>
      <c r="AX36" s="24"/>
    </row>
    <row r="37" spans="1:50" x14ac:dyDescent="0.45">
      <c r="A37" s="3">
        <v>36</v>
      </c>
      <c r="B37" t="str">
        <v>Dave Smith</v>
      </c>
      <c r="C37" t="str">
        <v>Pickering Running Club</v>
      </c>
      <c r="D37" s="3" t="str">
        <v>MV50</v>
      </c>
      <c r="E37" s="19">
        <v>4.7835648148148148E-2</v>
      </c>
      <c r="F37" s="42" t="str">
        <f t="shared" si="14"/>
        <v>M</v>
      </c>
      <c r="G37" s="36">
        <f>IF(OR(C37="",C37=" ",C37="FRA",C37="unattached",C37="(no club)",F37="F"),"",COUNTIFS(C$2:C37,C37,D$2:D37,"M*"))</f>
        <v>1</v>
      </c>
      <c r="H37" t="str">
        <f t="shared" si="22"/>
        <v>Pickering Running Club1</v>
      </c>
      <c r="I37" t="str">
        <f t="shared" si="21"/>
        <v/>
      </c>
      <c r="J37" t="str">
        <f t="shared" si="23"/>
        <v/>
      </c>
      <c r="K37" t="str">
        <f t="shared" si="24"/>
        <v/>
      </c>
      <c r="L37" t="str">
        <f t="shared" si="25"/>
        <v/>
      </c>
      <c r="M37" t="str">
        <f t="shared" si="26"/>
        <v/>
      </c>
      <c r="N37" t="str">
        <f t="shared" si="27"/>
        <v/>
      </c>
      <c r="O37" t="str">
        <f t="shared" si="28"/>
        <v/>
      </c>
      <c r="P37" t="str">
        <f t="shared" si="19"/>
        <v/>
      </c>
      <c r="Q37" t="str">
        <f t="shared" si="15"/>
        <v/>
      </c>
      <c r="R37" s="26" t="str">
        <f>IF(OR(C37="",C37=" ",C37="FRA",C37="unattached",C37="(no club)",F37="M"),"",COUNTIFS(C$2:C37,C37,D$2:D37,"F*"))</f>
        <v/>
      </c>
      <c r="S37" t="str">
        <f t="shared" si="29"/>
        <v/>
      </c>
      <c r="T37" t="str">
        <f t="shared" si="30"/>
        <v/>
      </c>
      <c r="U37" t="str">
        <f t="shared" si="31"/>
        <v/>
      </c>
      <c r="V37" t="str">
        <f t="shared" si="32"/>
        <v/>
      </c>
      <c r="W37" t="str">
        <f t="shared" si="16"/>
        <v/>
      </c>
      <c r="X37" t="str">
        <f t="shared" si="33"/>
        <v/>
      </c>
      <c r="Y37" t="str">
        <f t="shared" si="17"/>
        <v/>
      </c>
      <c r="Z37" t="str">
        <f t="shared" si="34"/>
        <v/>
      </c>
      <c r="AA37" t="str">
        <f t="shared" si="20"/>
        <v/>
      </c>
      <c r="AB37" t="str">
        <f t="shared" si="18"/>
        <v/>
      </c>
      <c r="AC37" s="26">
        <f>IF(OR(D37="MSEN",D37="MV40",D37="MV50",D37="MV60",D37="MV70",D37="MV80",D37="MU23",D37="MU19",D37="MU17"),COUNTIF(D$2:D37,"M*"),"")</f>
        <v>32</v>
      </c>
      <c r="AD37" s="3" t="str">
        <f>IF(OR(D37="MU23",D37="MU19",D37="MU17"),COUNTIF(D$2:D37,"MU*"),"")</f>
        <v/>
      </c>
      <c r="AE37" s="3" t="str">
        <f>IF(OR(D37="MU19",D37="MU17"),COUNTIF(D$2:D37,"MU1*"),"")</f>
        <v/>
      </c>
      <c r="AF37" s="3" t="str">
        <f>IF(OR(D37="MU17"),COUNTIF(D$2:D37,"MU17"),"")</f>
        <v/>
      </c>
      <c r="AL37" s="3">
        <f>IF(OR(D37="MV40",D37="MV50",D37="MV60",D37="MV70",D37="MV80"),COUNTIF(D$2:D37,"MV*"),"")</f>
        <v>17</v>
      </c>
      <c r="AM37" s="3">
        <f>IF(OR(D37="MV50",D37="MV60",D37="MV70",D37="MV80"),COUNTIF(D$2:D37,"MV50")+COUNTIF(D$2:D37,"MV60")+COUNTIF(D$2:D37,"MV70")+COUNTIF(D$2:D37,"MV80"),"")</f>
        <v>8</v>
      </c>
      <c r="AN37" s="3" t="str">
        <f>IF(OR(D37="MV60",D37="MV70",D37="MV80"),COUNTIF(D$2:D37,"MV60")+COUNTIF(D$2:D37,"MV70")+COUNTIF(D$2:D37,"MV80"),"")</f>
        <v/>
      </c>
      <c r="AO37" s="3" t="str">
        <f>IF(OR(D37="MV70",D37="MV80"),COUNTIF(D$2:D37,"MV70")+COUNTIF(D$2:D37,"MV80"),"")</f>
        <v/>
      </c>
      <c r="AP37" s="26" t="str">
        <f>IF(OR(D37="FSEN",D37="FV40",D37="FV50",D37="FV60",D37="FV70",D37="FV80",D37="FU23",D37="FU19",D37="FU17"),COUNTIF(D$2:D37,"F*"),"")</f>
        <v/>
      </c>
      <c r="AQ37" s="3" t="str">
        <f>IF(OR(D37="FU23",D37="FU19",D37="FU17"),COUNTIF(D$2:D37,"FU*"),"")</f>
        <v/>
      </c>
      <c r="AR37" s="3" t="str">
        <f>IF(OR(D37="FU19",D37="FU17"),COUNTIF(D$2:D37,"FU1*"),"")</f>
        <v/>
      </c>
      <c r="AS37" s="3" t="str">
        <f>IF(OR(D37="FU17"),COUNTIF(D$2:D37,"FU17"),"")</f>
        <v/>
      </c>
      <c r="AT37" s="3" t="str">
        <f>IF(OR(D37="FV40",D37="FV50",D37="FV60",D37="FV70",D37="FV80"),COUNTIF(D$2:D37,"FV*"),"")</f>
        <v/>
      </c>
      <c r="AU37" s="3" t="str">
        <f>IF(OR(D37="FV50",D37="FV60",D37="FV70",D37="FV80"),COUNTIF(D$2:D37,"FV50")+COUNTIF(D$2:D37,"FV60")+COUNTIF(D$2:D37,"FV70")+COUNTIF(D$2:D37,"FV80"),"")</f>
        <v/>
      </c>
      <c r="AV37" s="3" t="str">
        <f>IF(OR(D37="FV60",D37="FV70",D37="FV80"),COUNTIF(D$2:D37,"FV60")+COUNTIF(D$2:D37,"FV70")+COUNTIF(D$2:D37,"FV80"),"")</f>
        <v/>
      </c>
      <c r="AW37" s="3" t="str">
        <f>IF(OR(D37="FV70",D37="FV80"),COUNTIF(D$2:D37,"FV70")+COUNTIF(D$2:D37,"FV80"),"")</f>
        <v/>
      </c>
      <c r="AX37" s="24"/>
    </row>
    <row r="38" spans="1:50" x14ac:dyDescent="0.45">
      <c r="A38" s="3">
        <v>37</v>
      </c>
      <c r="B38" t="str">
        <v>Neil Weightman</v>
      </c>
      <c r="C38" t="str">
        <v>Northern Fells Running Club</v>
      </c>
      <c r="D38" s="3" t="str">
        <v>MV60</v>
      </c>
      <c r="E38" s="19">
        <v>4.8356481481481479E-2</v>
      </c>
      <c r="F38" s="42" t="str">
        <f t="shared" si="14"/>
        <v>M</v>
      </c>
      <c r="G38" s="36">
        <f>IF(OR(C38="",C38=" ",C38="FRA",C38="unattached",C38="(no club)",F38="F"),"",COUNTIFS(C$2:C38,C38,D$2:D38,"M*"))</f>
        <v>5</v>
      </c>
      <c r="H38" t="str">
        <f t="shared" si="22"/>
        <v>Northern Fells Running Club5</v>
      </c>
      <c r="I38" t="str">
        <f t="shared" si="21"/>
        <v/>
      </c>
      <c r="J38" t="str">
        <f t="shared" si="23"/>
        <v/>
      </c>
      <c r="K38" t="str">
        <f t="shared" si="24"/>
        <v/>
      </c>
      <c r="L38" t="str">
        <f t="shared" si="25"/>
        <v/>
      </c>
      <c r="M38" t="str">
        <f t="shared" si="26"/>
        <v/>
      </c>
      <c r="N38" t="str">
        <f t="shared" si="27"/>
        <v/>
      </c>
      <c r="O38" t="str">
        <f t="shared" si="28"/>
        <v/>
      </c>
      <c r="P38" t="str">
        <f t="shared" si="19"/>
        <v/>
      </c>
      <c r="Q38" t="str">
        <f t="shared" si="15"/>
        <v/>
      </c>
      <c r="R38" s="26" t="str">
        <f>IF(OR(C38="",C38=" ",C38="FRA",C38="unattached",C38="(no club)",F38="M"),"",COUNTIFS(C$2:C38,C38,D$2:D38,"F*"))</f>
        <v/>
      </c>
      <c r="S38" t="str">
        <f t="shared" si="29"/>
        <v/>
      </c>
      <c r="T38" t="str">
        <f t="shared" si="30"/>
        <v/>
      </c>
      <c r="U38" t="str">
        <f t="shared" si="31"/>
        <v/>
      </c>
      <c r="V38" t="str">
        <f t="shared" si="32"/>
        <v/>
      </c>
      <c r="W38" t="str">
        <f t="shared" si="16"/>
        <v/>
      </c>
      <c r="X38" t="str">
        <f t="shared" si="33"/>
        <v/>
      </c>
      <c r="Y38" t="str">
        <f t="shared" si="17"/>
        <v/>
      </c>
      <c r="Z38" t="str">
        <f t="shared" si="34"/>
        <v/>
      </c>
      <c r="AA38" t="str">
        <f t="shared" si="20"/>
        <v/>
      </c>
      <c r="AB38" t="str">
        <f t="shared" si="18"/>
        <v/>
      </c>
      <c r="AC38" s="26">
        <f>IF(OR(D38="MSEN",D38="MV40",D38="MV50",D38="MV60",D38="MV70",D38="MV80",D38="MU23",D38="MU19",D38="MU17"),COUNTIF(D$2:D38,"M*"),"")</f>
        <v>33</v>
      </c>
      <c r="AD38" s="3" t="str">
        <f>IF(OR(D38="MU23",D38="MU19",D38="MU17"),COUNTIF(D$2:D38,"MU*"),"")</f>
        <v/>
      </c>
      <c r="AE38" s="3" t="str">
        <f>IF(OR(D38="MU19",D38="MU17"),COUNTIF(D$2:D38,"MU1*"),"")</f>
        <v/>
      </c>
      <c r="AF38" s="3" t="str">
        <f>IF(OR(D38="MU17"),COUNTIF(D$2:D38,"MU17"),"")</f>
        <v/>
      </c>
      <c r="AL38" s="3">
        <f>IF(OR(D38="MV40",D38="MV50",D38="MV60",D38="MV70",D38="MV80"),COUNTIF(D$2:D38,"MV*"),"")</f>
        <v>18</v>
      </c>
      <c r="AM38" s="3">
        <f>IF(OR(D38="MV50",D38="MV60",D38="MV70",D38="MV80"),COUNTIF(D$2:D38,"MV50")+COUNTIF(D$2:D38,"MV60")+COUNTIF(D$2:D38,"MV70")+COUNTIF(D$2:D38,"MV80"),"")</f>
        <v>9</v>
      </c>
      <c r="AN38" s="3">
        <f>IF(OR(D38="MV60",D38="MV70",D38="MV80"),COUNTIF(D$2:D38,"MV60")+COUNTIF(D$2:D38,"MV70")+COUNTIF(D$2:D38,"MV80"),"")</f>
        <v>3</v>
      </c>
      <c r="AO38" s="3" t="str">
        <f>IF(OR(D38="MV70",D38="MV80"),COUNTIF(D$2:D38,"MV70")+COUNTIF(D$2:D38,"MV80"),"")</f>
        <v/>
      </c>
      <c r="AP38" s="26" t="str">
        <f>IF(OR(D38="FSEN",D38="FV40",D38="FV50",D38="FV60",D38="FV70",D38="FV80",D38="FU23",D38="FU19",D38="FU17"),COUNTIF(D$2:D38,"F*"),"")</f>
        <v/>
      </c>
      <c r="AQ38" s="3" t="str">
        <f>IF(OR(D38="FU23",D38="FU19",D38="FU17"),COUNTIF(D$2:D38,"FU*"),"")</f>
        <v/>
      </c>
      <c r="AR38" s="3" t="str">
        <f>IF(OR(D38="FU19",D38="FU17"),COUNTIF(D$2:D38,"FU1*"),"")</f>
        <v/>
      </c>
      <c r="AS38" s="3" t="str">
        <f>IF(OR(D38="FU17"),COUNTIF(D$2:D38,"FU17"),"")</f>
        <v/>
      </c>
      <c r="AT38" s="3" t="str">
        <f>IF(OR(D38="FV40",D38="FV50",D38="FV60",D38="FV70",D38="FV80"),COUNTIF(D$2:D38,"FV*"),"")</f>
        <v/>
      </c>
      <c r="AU38" s="3" t="str">
        <f>IF(OR(D38="FV50",D38="FV60",D38="FV70",D38="FV80"),COUNTIF(D$2:D38,"FV50")+COUNTIF(D$2:D38,"FV60")+COUNTIF(D$2:D38,"FV70")+COUNTIF(D$2:D38,"FV80"),"")</f>
        <v/>
      </c>
      <c r="AV38" s="3" t="str">
        <f>IF(OR(D38="FV60",D38="FV70",D38="FV80"),COUNTIF(D$2:D38,"FV60")+COUNTIF(D$2:D38,"FV70")+COUNTIF(D$2:D38,"FV80"),"")</f>
        <v/>
      </c>
      <c r="AW38" s="3" t="str">
        <f>IF(OR(D38="FV70",D38="FV80"),COUNTIF(D$2:D38,"FV70")+COUNTIF(D$2:D38,"FV80"),"")</f>
        <v/>
      </c>
      <c r="AX38" s="24"/>
    </row>
    <row r="39" spans="1:50" x14ac:dyDescent="0.45">
      <c r="A39" s="3">
        <v>38</v>
      </c>
      <c r="B39" t="str">
        <v>Lou Osborn</v>
      </c>
      <c r="C39" t="str">
        <v>Keswick AC</v>
      </c>
      <c r="D39" s="3" t="str">
        <v>FV50</v>
      </c>
      <c r="E39" s="19">
        <v>4.8518518518518516E-2</v>
      </c>
      <c r="F39" s="42" t="str">
        <f t="shared" si="14"/>
        <v>F</v>
      </c>
      <c r="G39" s="36" t="str">
        <f>IF(OR(C39="",C39=" ",C39="FRA",C39="unattached",C39="(no club)",F39="F"),"",COUNTIFS(C$2:C39,C39,D$2:D39,"M*"))</f>
        <v/>
      </c>
      <c r="H39" t="str">
        <f t="shared" si="22"/>
        <v/>
      </c>
      <c r="I39" t="str">
        <f t="shared" si="21"/>
        <v/>
      </c>
      <c r="J39" t="str">
        <f t="shared" si="23"/>
        <v/>
      </c>
      <c r="K39" t="str">
        <f t="shared" si="24"/>
        <v/>
      </c>
      <c r="L39" t="str">
        <f t="shared" si="25"/>
        <v/>
      </c>
      <c r="M39" t="str">
        <f t="shared" si="26"/>
        <v/>
      </c>
      <c r="N39" t="str">
        <f t="shared" si="27"/>
        <v/>
      </c>
      <c r="O39" t="str">
        <f t="shared" si="28"/>
        <v/>
      </c>
      <c r="P39" t="str">
        <f t="shared" si="19"/>
        <v/>
      </c>
      <c r="Q39" t="str">
        <f t="shared" si="15"/>
        <v/>
      </c>
      <c r="R39" s="26">
        <f>IF(OR(C39="",C39=" ",C39="FRA",C39="unattached",C39="(no club)",F39="M"),"",COUNTIFS(C$2:C39,C39,D$2:D39,"F*"))</f>
        <v>3</v>
      </c>
      <c r="S39" t="str">
        <f t="shared" si="29"/>
        <v>Keswick AC3</v>
      </c>
      <c r="T39" t="str">
        <f t="shared" si="30"/>
        <v>Keswick AC</v>
      </c>
      <c r="U39" t="str">
        <f t="shared" si="31"/>
        <v>Robyn Beaty</v>
      </c>
      <c r="V39">
        <f t="shared" si="32"/>
        <v>3</v>
      </c>
      <c r="W39" t="str">
        <f t="shared" si="16"/>
        <v>Jodie Gray</v>
      </c>
      <c r="X39">
        <f t="shared" si="33"/>
        <v>4</v>
      </c>
      <c r="Y39" t="str">
        <f t="shared" si="17"/>
        <v>Lou Osborn</v>
      </c>
      <c r="Z39">
        <f t="shared" si="34"/>
        <v>5</v>
      </c>
      <c r="AA39">
        <f t="shared" si="20"/>
        <v>12</v>
      </c>
      <c r="AB39">
        <f t="shared" si="18"/>
        <v>1</v>
      </c>
      <c r="AC39" s="26" t="str">
        <f>IF(OR(D39="MSEN",D39="MV40",D39="MV50",D39="MV60",D39="MV70",D39="MV80",D39="MU23",D39="MU19",D39="MU17"),COUNTIF(D$2:D39,"M*"),"")</f>
        <v/>
      </c>
      <c r="AD39" s="3" t="str">
        <f>IF(OR(D39="MU23",D39="MU19",D39="MU17"),COUNTIF(D$2:D39,"MU*"),"")</f>
        <v/>
      </c>
      <c r="AE39" s="3" t="str">
        <f>IF(OR(D39="MU19",D39="MU17"),COUNTIF(D$2:D39,"MU1*"),"")</f>
        <v/>
      </c>
      <c r="AF39" s="3" t="str">
        <f>IF(OR(D39="MU17"),COUNTIF(D$2:D39,"MU17"),"")</f>
        <v/>
      </c>
      <c r="AL39" s="3" t="str">
        <f>IF(OR(D39="MV40",D39="MV50",D39="MV60",D39="MV70",D39="MV80"),COUNTIF(D$2:D39,"MV*"),"")</f>
        <v/>
      </c>
      <c r="AM39" s="3" t="str">
        <f>IF(OR(D39="MV50",D39="MV60",D39="MV70",D39="MV80"),COUNTIF(D$2:D39,"MV50")+COUNTIF(D$2:D39,"MV60")+COUNTIF(D$2:D39,"MV70")+COUNTIF(D$2:D39,"MV80"),"")</f>
        <v/>
      </c>
      <c r="AN39" s="3" t="str">
        <f>IF(OR(D39="MV60",D39="MV70",D39="MV80"),COUNTIF(D$2:D39,"MV60")+COUNTIF(D$2:D39,"MV70")+COUNTIF(D$2:D39,"MV80"),"")</f>
        <v/>
      </c>
      <c r="AO39" s="3" t="str">
        <f>IF(OR(D39="MV70",D39="MV80"),COUNTIF(D$2:D39,"MV70")+COUNTIF(D$2:D39,"MV80"),"")</f>
        <v/>
      </c>
      <c r="AP39" s="26">
        <f>IF(OR(D39="FSEN",D39="FV40",D39="FV50",D39="FV60",D39="FV70",D39="FV80",D39="FU23",D39="FU19",D39="FU17"),COUNTIF(D$2:D39,"F*"),"")</f>
        <v>5</v>
      </c>
      <c r="AQ39" s="3" t="str">
        <f>IF(OR(D39="FU23",D39="FU19",D39="FU17"),COUNTIF(D$2:D39,"FU*"),"")</f>
        <v/>
      </c>
      <c r="AR39" s="3" t="str">
        <f>IF(OR(D39="FU19",D39="FU17"),COUNTIF(D$2:D39,"FU1*"),"")</f>
        <v/>
      </c>
      <c r="AS39" s="3" t="str">
        <f>IF(OR(D39="FU17"),COUNTIF(D$2:D39,"FU17"),"")</f>
        <v/>
      </c>
      <c r="AT39" s="3">
        <f>IF(OR(D39="FV40",D39="FV50",D39="FV60",D39="FV70",D39="FV80"),COUNTIF(D$2:D39,"FV*"),"")</f>
        <v>2</v>
      </c>
      <c r="AU39" s="3">
        <f>IF(OR(D39="FV50",D39="FV60",D39="FV70",D39="FV80"),COUNTIF(D$2:D39,"FV50")+COUNTIF(D$2:D39,"FV60")+COUNTIF(D$2:D39,"FV70")+COUNTIF(D$2:D39,"FV80"),"")</f>
        <v>1</v>
      </c>
      <c r="AV39" s="3" t="str">
        <f>IF(OR(D39="FV60",D39="FV70",D39="FV80"),COUNTIF(D$2:D39,"FV60")+COUNTIF(D$2:D39,"FV70")+COUNTIF(D$2:D39,"FV80"),"")</f>
        <v/>
      </c>
      <c r="AW39" s="3" t="str">
        <f>IF(OR(D39="FV70",D39="FV80"),COUNTIF(D$2:D39,"FV70")+COUNTIF(D$2:D39,"FV80"),"")</f>
        <v/>
      </c>
      <c r="AX39" s="24"/>
    </row>
    <row r="40" spans="1:50" x14ac:dyDescent="0.45">
      <c r="A40" s="3">
        <v>39</v>
      </c>
      <c r="B40" t="str">
        <v>James Ritchie</v>
      </c>
      <c r="C40" t="str">
        <v>Ranelagh Harriers</v>
      </c>
      <c r="D40" s="3" t="str">
        <v>MV50</v>
      </c>
      <c r="E40" s="19">
        <v>5.0092592592592591E-2</v>
      </c>
      <c r="F40" s="42" t="str">
        <f t="shared" si="14"/>
        <v>M</v>
      </c>
      <c r="G40" s="36">
        <f>IF(OR(C40="",C40=" ",C40="FRA",C40="unattached",C40="(no club)",F40="F"),"",COUNTIFS(C$2:C40,C40,D$2:D40,"M*"))</f>
        <v>1</v>
      </c>
      <c r="H40" t="str">
        <f t="shared" si="22"/>
        <v>Ranelagh Harriers1</v>
      </c>
      <c r="I40" t="str">
        <f t="shared" si="21"/>
        <v/>
      </c>
      <c r="J40" t="str">
        <f t="shared" si="23"/>
        <v/>
      </c>
      <c r="K40" t="str">
        <f t="shared" si="24"/>
        <v/>
      </c>
      <c r="L40" t="str">
        <f t="shared" si="25"/>
        <v/>
      </c>
      <c r="M40" t="str">
        <f t="shared" si="26"/>
        <v/>
      </c>
      <c r="N40" t="str">
        <f t="shared" si="27"/>
        <v/>
      </c>
      <c r="O40" t="str">
        <f t="shared" si="28"/>
        <v/>
      </c>
      <c r="P40" t="str">
        <f t="shared" si="19"/>
        <v/>
      </c>
      <c r="Q40" t="str">
        <f t="shared" si="15"/>
        <v/>
      </c>
      <c r="R40" s="26" t="str">
        <f>IF(OR(C40="",C40=" ",C40="FRA",C40="unattached",C40="(no club)",F40="M"),"",COUNTIFS(C$2:C40,C40,D$2:D40,"F*"))</f>
        <v/>
      </c>
      <c r="S40" t="str">
        <f t="shared" si="29"/>
        <v/>
      </c>
      <c r="T40" t="str">
        <f t="shared" si="30"/>
        <v/>
      </c>
      <c r="U40" t="str">
        <f t="shared" si="31"/>
        <v/>
      </c>
      <c r="V40" t="str">
        <f t="shared" si="32"/>
        <v/>
      </c>
      <c r="W40" t="str">
        <f t="shared" si="16"/>
        <v/>
      </c>
      <c r="X40" t="str">
        <f t="shared" si="33"/>
        <v/>
      </c>
      <c r="Y40" t="str">
        <f t="shared" si="17"/>
        <v/>
      </c>
      <c r="Z40" t="str">
        <f t="shared" si="34"/>
        <v/>
      </c>
      <c r="AA40" t="str">
        <f t="shared" si="20"/>
        <v/>
      </c>
      <c r="AB40" t="str">
        <f t="shared" si="18"/>
        <v/>
      </c>
      <c r="AC40" s="26">
        <f>IF(OR(D40="MSEN",D40="MV40",D40="MV50",D40="MV60",D40="MV70",D40="MV80",D40="MU23",D40="MU19",D40="MU17"),COUNTIF(D$2:D40,"M*"),"")</f>
        <v>34</v>
      </c>
      <c r="AD40" s="3" t="str">
        <f>IF(OR(D40="MU23",D40="MU19",D40="MU17"),COUNTIF(D$2:D40,"MU*"),"")</f>
        <v/>
      </c>
      <c r="AE40" s="3" t="str">
        <f>IF(OR(D40="MU19",D40="MU17"),COUNTIF(D$2:D40,"MU1*"),"")</f>
        <v/>
      </c>
      <c r="AF40" s="3" t="str">
        <f>IF(OR(D40="MU17"),COUNTIF(D$2:D40,"MU17"),"")</f>
        <v/>
      </c>
      <c r="AL40" s="3">
        <f>IF(OR(D40="MV40",D40="MV50",D40="MV60",D40="MV70",D40="MV80"),COUNTIF(D$2:D40,"MV*"),"")</f>
        <v>19</v>
      </c>
      <c r="AM40" s="3">
        <f>IF(OR(D40="MV50",D40="MV60",D40="MV70",D40="MV80"),COUNTIF(D$2:D40,"MV50")+COUNTIF(D$2:D40,"MV60")+COUNTIF(D$2:D40,"MV70")+COUNTIF(D$2:D40,"MV80"),"")</f>
        <v>10</v>
      </c>
      <c r="AN40" s="3" t="str">
        <f>IF(OR(D40="MV60",D40="MV70",D40="MV80"),COUNTIF(D$2:D40,"MV60")+COUNTIF(D$2:D40,"MV70")+COUNTIF(D$2:D40,"MV80"),"")</f>
        <v/>
      </c>
      <c r="AO40" s="3" t="str">
        <f>IF(OR(D40="MV70",D40="MV80"),COUNTIF(D$2:D40,"MV70")+COUNTIF(D$2:D40,"MV80"),"")</f>
        <v/>
      </c>
      <c r="AP40" s="26" t="str">
        <f>IF(OR(D40="FSEN",D40="FV40",D40="FV50",D40="FV60",D40="FV70",D40="FV80",D40="FU23",D40="FU19",D40="FU17"),COUNTIF(D$2:D40,"F*"),"")</f>
        <v/>
      </c>
      <c r="AQ40" s="3" t="str">
        <f>IF(OR(D40="FU23",D40="FU19",D40="FU17"),COUNTIF(D$2:D40,"FU*"),"")</f>
        <v/>
      </c>
      <c r="AR40" s="3" t="str">
        <f>IF(OR(D40="FU19",D40="FU17"),COUNTIF(D$2:D40,"FU1*"),"")</f>
        <v/>
      </c>
      <c r="AS40" s="3" t="str">
        <f>IF(OR(D40="FU17"),COUNTIF(D$2:D40,"FU17"),"")</f>
        <v/>
      </c>
      <c r="AT40" s="3" t="str">
        <f>IF(OR(D40="FV40",D40="FV50",D40="FV60",D40="FV70",D40="FV80"),COUNTIF(D$2:D40,"FV*"),"")</f>
        <v/>
      </c>
      <c r="AU40" s="3" t="str">
        <f>IF(OR(D40="FV50",D40="FV60",D40="FV70",D40="FV80"),COUNTIF(D$2:D40,"FV50")+COUNTIF(D$2:D40,"FV60")+COUNTIF(D$2:D40,"FV70")+COUNTIF(D$2:D40,"FV80"),"")</f>
        <v/>
      </c>
      <c r="AV40" s="3" t="str">
        <f>IF(OR(D40="FV60",D40="FV70",D40="FV80"),COUNTIF(D$2:D40,"FV60")+COUNTIF(D$2:D40,"FV70")+COUNTIF(D$2:D40,"FV80"),"")</f>
        <v/>
      </c>
      <c r="AW40" s="3" t="str">
        <f>IF(OR(D40="FV70",D40="FV80"),COUNTIF(D$2:D40,"FV70")+COUNTIF(D$2:D40,"FV80"),"")</f>
        <v/>
      </c>
      <c r="AX40" s="24"/>
    </row>
    <row r="41" spans="1:50" x14ac:dyDescent="0.45">
      <c r="A41" s="3">
        <v>40</v>
      </c>
      <c r="B41" t="str">
        <v>David Sauder</v>
      </c>
      <c r="C41" t="str">
        <v>Eden Runners</v>
      </c>
      <c r="D41" s="3" t="str">
        <v>MSEN</v>
      </c>
      <c r="E41" s="19">
        <v>5.0578703703703702E-2</v>
      </c>
      <c r="F41" s="42" t="str">
        <f t="shared" si="14"/>
        <v>M</v>
      </c>
      <c r="G41" s="36">
        <f>IF(OR(C41="",C41=" ",C41="FRA",C41="unattached",C41="(no club)",F41="F"),"",COUNTIFS(C$2:C41,C41,D$2:D41,"M*"))</f>
        <v>7</v>
      </c>
      <c r="H41" t="str">
        <f t="shared" si="22"/>
        <v>Eden Runners7</v>
      </c>
      <c r="I41" t="str">
        <f t="shared" si="21"/>
        <v/>
      </c>
      <c r="J41" t="str">
        <f t="shared" si="23"/>
        <v/>
      </c>
      <c r="K41" t="str">
        <f t="shared" si="24"/>
        <v/>
      </c>
      <c r="L41" t="str">
        <f t="shared" si="25"/>
        <v/>
      </c>
      <c r="M41" t="str">
        <f t="shared" si="26"/>
        <v/>
      </c>
      <c r="N41" t="str">
        <f t="shared" si="27"/>
        <v/>
      </c>
      <c r="O41" t="str">
        <f t="shared" si="28"/>
        <v/>
      </c>
      <c r="P41" t="str">
        <f t="shared" si="19"/>
        <v/>
      </c>
      <c r="Q41" t="str">
        <f t="shared" si="15"/>
        <v/>
      </c>
      <c r="R41" s="26" t="str">
        <f>IF(OR(C41="",C41=" ",C41="FRA",C41="unattached",C41="(no club)",F41="M"),"",COUNTIFS(C$2:C41,C41,D$2:D41,"F*"))</f>
        <v/>
      </c>
      <c r="S41" t="str">
        <f t="shared" si="29"/>
        <v/>
      </c>
      <c r="T41" t="str">
        <f t="shared" si="30"/>
        <v/>
      </c>
      <c r="U41" t="str">
        <f t="shared" si="31"/>
        <v/>
      </c>
      <c r="V41" t="str">
        <f t="shared" si="32"/>
        <v/>
      </c>
      <c r="W41" t="str">
        <f t="shared" si="16"/>
        <v/>
      </c>
      <c r="X41" t="str">
        <f t="shared" si="33"/>
        <v/>
      </c>
      <c r="Y41" t="str">
        <f t="shared" si="17"/>
        <v/>
      </c>
      <c r="Z41" t="str">
        <f t="shared" si="34"/>
        <v/>
      </c>
      <c r="AA41" t="str">
        <f t="shared" si="20"/>
        <v/>
      </c>
      <c r="AB41" t="str">
        <f t="shared" si="18"/>
        <v/>
      </c>
      <c r="AC41" s="26">
        <f>IF(OR(D41="MSEN",D41="MV40",D41="MV50",D41="MV60",D41="MV70",D41="MV80",D41="MU23",D41="MU19",D41="MU17"),COUNTIF(D$2:D41,"M*"),"")</f>
        <v>35</v>
      </c>
      <c r="AD41" s="3" t="str">
        <f>IF(OR(D41="MU23",D41="MU19",D41="MU17"),COUNTIF(D$2:D41,"MU*"),"")</f>
        <v/>
      </c>
      <c r="AE41" s="3" t="str">
        <f>IF(OR(D41="MU19",D41="MU17"),COUNTIF(D$2:D41,"MU1*"),"")</f>
        <v/>
      </c>
      <c r="AF41" s="3" t="str">
        <f>IF(OR(D41="MU17"),COUNTIF(D$2:D41,"MU17"),"")</f>
        <v/>
      </c>
      <c r="AL41" s="3" t="str">
        <f>IF(OR(D41="MV40",D41="MV50",D41="MV60",D41="MV70",D41="MV80"),COUNTIF(D$2:D41,"MV*"),"")</f>
        <v/>
      </c>
      <c r="AM41" s="3" t="str">
        <f>IF(OR(D41="MV50",D41="MV60",D41="MV70",D41="MV80"),COUNTIF(D$2:D41,"MV50")+COUNTIF(D$2:D41,"MV60")+COUNTIF(D$2:D41,"MV70")+COUNTIF(D$2:D41,"MV80"),"")</f>
        <v/>
      </c>
      <c r="AN41" s="3" t="str">
        <f>IF(OR(D41="MV60",D41="MV70",D41="MV80"),COUNTIF(D$2:D41,"MV60")+COUNTIF(D$2:D41,"MV70")+COUNTIF(D$2:D41,"MV80"),"")</f>
        <v/>
      </c>
      <c r="AO41" s="3" t="str">
        <f>IF(OR(D41="MV70",D41="MV80"),COUNTIF(D$2:D41,"MV70")+COUNTIF(D$2:D41,"MV80"),"")</f>
        <v/>
      </c>
      <c r="AP41" s="26" t="str">
        <f>IF(OR(D41="FSEN",D41="FV40",D41="FV50",D41="FV60",D41="FV70",D41="FV80",D41="FU23",D41="FU19",D41="FU17"),COUNTIF(D$2:D41,"F*"),"")</f>
        <v/>
      </c>
      <c r="AQ41" s="3" t="str">
        <f>IF(OR(D41="FU23",D41="FU19",D41="FU17"),COUNTIF(D$2:D41,"FU*"),"")</f>
        <v/>
      </c>
      <c r="AR41" s="3" t="str">
        <f>IF(OR(D41="FU19",D41="FU17"),COUNTIF(D$2:D41,"FU1*"),"")</f>
        <v/>
      </c>
      <c r="AS41" s="3" t="str">
        <f>IF(OR(D41="FU17"),COUNTIF(D$2:D41,"FU17"),"")</f>
        <v/>
      </c>
      <c r="AT41" s="3" t="str">
        <f>IF(OR(D41="FV40",D41="FV50",D41="FV60",D41="FV70",D41="FV80"),COUNTIF(D$2:D41,"FV*"),"")</f>
        <v/>
      </c>
      <c r="AU41" s="3" t="str">
        <f>IF(OR(D41="FV50",D41="FV60",D41="FV70",D41="FV80"),COUNTIF(D$2:D41,"FV50")+COUNTIF(D$2:D41,"FV60")+COUNTIF(D$2:D41,"FV70")+COUNTIF(D$2:D41,"FV80"),"")</f>
        <v/>
      </c>
      <c r="AV41" s="3" t="str">
        <f>IF(OR(D41="FV60",D41="FV70",D41="FV80"),COUNTIF(D$2:D41,"FV60")+COUNTIF(D$2:D41,"FV70")+COUNTIF(D$2:D41,"FV80"),"")</f>
        <v/>
      </c>
      <c r="AW41" s="3" t="str">
        <f>IF(OR(D41="FV70",D41="FV80"),COUNTIF(D$2:D41,"FV70")+COUNTIF(D$2:D41,"FV80"),"")</f>
        <v/>
      </c>
      <c r="AX41" s="24"/>
    </row>
    <row r="42" spans="1:50" x14ac:dyDescent="0.45">
      <c r="A42" s="3">
        <v>41</v>
      </c>
      <c r="B42" t="str">
        <v>Zoe Hebblethwaite</v>
      </c>
      <c r="C42" t="str">
        <v>Keswick AC</v>
      </c>
      <c r="D42" s="3" t="str">
        <v>FV40</v>
      </c>
      <c r="E42" s="19">
        <v>5.0972222222222224E-2</v>
      </c>
      <c r="F42" s="42" t="str">
        <f t="shared" si="14"/>
        <v>F</v>
      </c>
      <c r="G42" s="36" t="str">
        <f>IF(OR(C42="",C42=" ",C42="FRA",C42="unattached",C42="(no club)",F42="F"),"",COUNTIFS(C$2:C42,C42,D$2:D42,"M*"))</f>
        <v/>
      </c>
      <c r="H42" t="str">
        <f t="shared" si="22"/>
        <v/>
      </c>
      <c r="I42" t="str">
        <f t="shared" si="21"/>
        <v/>
      </c>
      <c r="J42" t="str">
        <f t="shared" si="23"/>
        <v/>
      </c>
      <c r="K42" t="str">
        <f t="shared" si="24"/>
        <v/>
      </c>
      <c r="L42" t="str">
        <f t="shared" si="25"/>
        <v/>
      </c>
      <c r="M42" t="str">
        <f t="shared" si="26"/>
        <v/>
      </c>
      <c r="N42" t="str">
        <f t="shared" si="27"/>
        <v/>
      </c>
      <c r="O42" t="str">
        <f t="shared" si="28"/>
        <v/>
      </c>
      <c r="P42" t="str">
        <f t="shared" si="19"/>
        <v/>
      </c>
      <c r="Q42" t="str">
        <f t="shared" si="15"/>
        <v/>
      </c>
      <c r="R42" s="26">
        <f>IF(OR(C42="",C42=" ",C42="FRA",C42="unattached",C42="(no club)",F42="M"),"",COUNTIFS(C$2:C42,C42,D$2:D42,"F*"))</f>
        <v>4</v>
      </c>
      <c r="S42" t="str">
        <f t="shared" si="29"/>
        <v>Keswick AC4</v>
      </c>
      <c r="T42" t="str">
        <f t="shared" si="30"/>
        <v/>
      </c>
      <c r="U42" t="str">
        <f t="shared" si="31"/>
        <v/>
      </c>
      <c r="V42" t="str">
        <f t="shared" si="32"/>
        <v/>
      </c>
      <c r="W42" t="str">
        <f t="shared" si="16"/>
        <v/>
      </c>
      <c r="X42" t="str">
        <f t="shared" si="33"/>
        <v/>
      </c>
      <c r="Y42" t="str">
        <f t="shared" si="17"/>
        <v/>
      </c>
      <c r="Z42" t="str">
        <f t="shared" si="34"/>
        <v/>
      </c>
      <c r="AA42" t="str">
        <f t="shared" si="20"/>
        <v/>
      </c>
      <c r="AB42" t="str">
        <f t="shared" si="18"/>
        <v/>
      </c>
      <c r="AC42" s="26" t="str">
        <f>IF(OR(D42="MSEN",D42="MV40",D42="MV50",D42="MV60",D42="MV70",D42="MV80",D42="MU23",D42="MU19",D42="MU17"),COUNTIF(D$2:D42,"M*"),"")</f>
        <v/>
      </c>
      <c r="AD42" s="3" t="str">
        <f>IF(OR(D42="MU23",D42="MU19",D42="MU17"),COUNTIF(D$2:D42,"MU*"),"")</f>
        <v/>
      </c>
      <c r="AE42" s="3" t="str">
        <f>IF(OR(D42="MU19",D42="MU17"),COUNTIF(D$2:D42,"MU1*"),"")</f>
        <v/>
      </c>
      <c r="AF42" s="3" t="str">
        <f>IF(OR(D42="MU17"),COUNTIF(D$2:D42,"MU17"),"")</f>
        <v/>
      </c>
      <c r="AL42" s="3" t="str">
        <f>IF(OR(D42="MV40",D42="MV50",D42="MV60",D42="MV70",D42="MV80"),COUNTIF(D$2:D42,"MV*"),"")</f>
        <v/>
      </c>
      <c r="AM42" s="3" t="str">
        <f>IF(OR(D42="MV50",D42="MV60",D42="MV70",D42="MV80"),COUNTIF(D$2:D42,"MV50")+COUNTIF(D$2:D42,"MV60")+COUNTIF(D$2:D42,"MV70")+COUNTIF(D$2:D42,"MV80"),"")</f>
        <v/>
      </c>
      <c r="AN42" s="3" t="str">
        <f>IF(OR(D42="MV60",D42="MV70",D42="MV80"),COUNTIF(D$2:D42,"MV60")+COUNTIF(D$2:D42,"MV70")+COUNTIF(D$2:D42,"MV80"),"")</f>
        <v/>
      </c>
      <c r="AO42" s="3" t="str">
        <f>IF(OR(D42="MV70",D42="MV80"),COUNTIF(D$2:D42,"MV70")+COUNTIF(D$2:D42,"MV80"),"")</f>
        <v/>
      </c>
      <c r="AP42" s="26">
        <f>IF(OR(D42="FSEN",D42="FV40",D42="FV50",D42="FV60",D42="FV70",D42="FV80",D42="FU23",D42="FU19",D42="FU17"),COUNTIF(D$2:D42,"F*"),"")</f>
        <v>6</v>
      </c>
      <c r="AQ42" s="3" t="str">
        <f>IF(OR(D42="FU23",D42="FU19",D42="FU17"),COUNTIF(D$2:D42,"FU*"),"")</f>
        <v/>
      </c>
      <c r="AR42" s="3" t="str">
        <f>IF(OR(D42="FU19",D42="FU17"),COUNTIF(D$2:D42,"FU1*"),"")</f>
        <v/>
      </c>
      <c r="AS42" s="3" t="str">
        <f>IF(OR(D42="FU17"),COUNTIF(D$2:D42,"FU17"),"")</f>
        <v/>
      </c>
      <c r="AT42" s="3">
        <f>IF(OR(D42="FV40",D42="FV50",D42="FV60",D42="FV70",D42="FV80"),COUNTIF(D$2:D42,"FV*"),"")</f>
        <v>3</v>
      </c>
      <c r="AU42" s="3" t="str">
        <f>IF(OR(D42="FV50",D42="FV60",D42="FV70",D42="FV80"),COUNTIF(D$2:D42,"FV50")+COUNTIF(D$2:D42,"FV60")+COUNTIF(D$2:D42,"FV70")+COUNTIF(D$2:D42,"FV80"),"")</f>
        <v/>
      </c>
      <c r="AV42" s="3" t="str">
        <f>IF(OR(D42="FV60",D42="FV70",D42="FV80"),COUNTIF(D$2:D42,"FV60")+COUNTIF(D$2:D42,"FV70")+COUNTIF(D$2:D42,"FV80"),"")</f>
        <v/>
      </c>
      <c r="AW42" s="3" t="str">
        <f>IF(OR(D42="FV70",D42="FV80"),COUNTIF(D$2:D42,"FV70")+COUNTIF(D$2:D42,"FV80"),"")</f>
        <v/>
      </c>
      <c r="AX42" s="24"/>
    </row>
    <row r="43" spans="1:50" x14ac:dyDescent="0.45">
      <c r="A43" s="3">
        <v>42</v>
      </c>
      <c r="B43" t="str">
        <v>Christopher Cartmell</v>
      </c>
      <c r="C43" t="str">
        <v>Northern Fells Running Club</v>
      </c>
      <c r="D43" s="3" t="str">
        <v>MV50</v>
      </c>
      <c r="E43" s="19">
        <v>5.1284722222222225E-2</v>
      </c>
      <c r="F43" s="42" t="str">
        <f t="shared" si="14"/>
        <v>M</v>
      </c>
      <c r="G43" s="36">
        <f>IF(OR(C43="",C43=" ",C43="FRA",C43="unattached",C43="(no club)",F43="F"),"",COUNTIFS(C$2:C43,C43,D$2:D43,"M*"))</f>
        <v>6</v>
      </c>
      <c r="H43" t="str">
        <f t="shared" si="22"/>
        <v>Northern Fells Running Club6</v>
      </c>
      <c r="I43" t="str">
        <f t="shared" si="21"/>
        <v/>
      </c>
      <c r="J43" t="str">
        <f t="shared" si="23"/>
        <v/>
      </c>
      <c r="K43" t="str">
        <f t="shared" si="24"/>
        <v/>
      </c>
      <c r="L43" t="str">
        <f t="shared" si="25"/>
        <v/>
      </c>
      <c r="M43" t="str">
        <f t="shared" si="26"/>
        <v/>
      </c>
      <c r="N43" t="str">
        <f t="shared" si="27"/>
        <v/>
      </c>
      <c r="O43" t="str">
        <f t="shared" si="28"/>
        <v/>
      </c>
      <c r="P43" t="str">
        <f t="shared" si="19"/>
        <v/>
      </c>
      <c r="Q43" t="str">
        <f t="shared" si="15"/>
        <v/>
      </c>
      <c r="R43" s="26" t="str">
        <f>IF(OR(C43="",C43=" ",C43="FRA",C43="unattached",C43="(no club)",F43="M"),"",COUNTIFS(C$2:C43,C43,D$2:D43,"F*"))</f>
        <v/>
      </c>
      <c r="S43" t="str">
        <f t="shared" si="29"/>
        <v/>
      </c>
      <c r="T43" t="str">
        <f t="shared" si="30"/>
        <v/>
      </c>
      <c r="U43" t="str">
        <f t="shared" si="31"/>
        <v/>
      </c>
      <c r="V43" t="str">
        <f t="shared" si="32"/>
        <v/>
      </c>
      <c r="W43" t="str">
        <f t="shared" si="16"/>
        <v/>
      </c>
      <c r="X43" t="str">
        <f t="shared" si="33"/>
        <v/>
      </c>
      <c r="Y43" t="str">
        <f t="shared" si="17"/>
        <v/>
      </c>
      <c r="Z43" t="str">
        <f t="shared" si="34"/>
        <v/>
      </c>
      <c r="AA43" t="str">
        <f t="shared" si="20"/>
        <v/>
      </c>
      <c r="AB43" t="str">
        <f t="shared" si="18"/>
        <v/>
      </c>
      <c r="AC43" s="26">
        <f>IF(OR(D43="MSEN",D43="MV40",D43="MV50",D43="MV60",D43="MV70",D43="MV80",D43="MU23",D43="MU19",D43="MU17"),COUNTIF(D$2:D43,"M*"),"")</f>
        <v>36</v>
      </c>
      <c r="AD43" s="3" t="str">
        <f>IF(OR(D43="MU23",D43="MU19",D43="MU17"),COUNTIF(D$2:D43,"MU*"),"")</f>
        <v/>
      </c>
      <c r="AE43" s="3" t="str">
        <f>IF(OR(D43="MU19",D43="MU17"),COUNTIF(D$2:D43,"MU1*"),"")</f>
        <v/>
      </c>
      <c r="AF43" s="3" t="str">
        <f>IF(OR(D43="MU17"),COUNTIF(D$2:D43,"MU17"),"")</f>
        <v/>
      </c>
      <c r="AL43" s="3">
        <f>IF(OR(D43="MV40",D43="MV50",D43="MV60",D43="MV70",D43="MV80"),COUNTIF(D$2:D43,"MV*"),"")</f>
        <v>20</v>
      </c>
      <c r="AM43" s="3">
        <f>IF(OR(D43="MV50",D43="MV60",D43="MV70",D43="MV80"),COUNTIF(D$2:D43,"MV50")+COUNTIF(D$2:D43,"MV60")+COUNTIF(D$2:D43,"MV70")+COUNTIF(D$2:D43,"MV80"),"")</f>
        <v>11</v>
      </c>
      <c r="AN43" s="3" t="str">
        <f>IF(OR(D43="MV60",D43="MV70",D43="MV80"),COUNTIF(D$2:D43,"MV60")+COUNTIF(D$2:D43,"MV70")+COUNTIF(D$2:D43,"MV80"),"")</f>
        <v/>
      </c>
      <c r="AO43" s="3" t="str">
        <f>IF(OR(D43="MV70",D43="MV80"),COUNTIF(D$2:D43,"MV70")+COUNTIF(D$2:D43,"MV80"),"")</f>
        <v/>
      </c>
      <c r="AP43" s="26" t="str">
        <f>IF(OR(D43="FSEN",D43="FV40",D43="FV50",D43="FV60",D43="FV70",D43="FV80",D43="FU23",D43="FU19",D43="FU17"),COUNTIF(D$2:D43,"F*"),"")</f>
        <v/>
      </c>
      <c r="AQ43" s="3" t="str">
        <f>IF(OR(D43="FU23",D43="FU19",D43="FU17"),COUNTIF(D$2:D43,"FU*"),"")</f>
        <v/>
      </c>
      <c r="AR43" s="3" t="str">
        <f>IF(OR(D43="FU19",D43="FU17"),COUNTIF(D$2:D43,"FU1*"),"")</f>
        <v/>
      </c>
      <c r="AS43" s="3" t="str">
        <f>IF(OR(D43="FU17"),COUNTIF(D$2:D43,"FU17"),"")</f>
        <v/>
      </c>
      <c r="AT43" s="3" t="str">
        <f>IF(OR(D43="FV40",D43="FV50",D43="FV60",D43="FV70",D43="FV80"),COUNTIF(D$2:D43,"FV*"),"")</f>
        <v/>
      </c>
      <c r="AU43" s="3" t="str">
        <f>IF(OR(D43="FV50",D43="FV60",D43="FV70",D43="FV80"),COUNTIF(D$2:D43,"FV50")+COUNTIF(D$2:D43,"FV60")+COUNTIF(D$2:D43,"FV70")+COUNTIF(D$2:D43,"FV80"),"")</f>
        <v/>
      </c>
      <c r="AV43" s="3" t="str">
        <f>IF(OR(D43="FV60",D43="FV70",D43="FV80"),COUNTIF(D$2:D43,"FV60")+COUNTIF(D$2:D43,"FV70")+COUNTIF(D$2:D43,"FV80"),"")</f>
        <v/>
      </c>
      <c r="AW43" s="3" t="str">
        <f>IF(OR(D43="FV70",D43="FV80"),COUNTIF(D$2:D43,"FV70")+COUNTIF(D$2:D43,"FV80"),"")</f>
        <v/>
      </c>
      <c r="AX43" s="24"/>
    </row>
    <row r="44" spans="1:50" x14ac:dyDescent="0.45">
      <c r="A44" s="3">
        <v>43</v>
      </c>
      <c r="B44" t="str">
        <v>Helen Sharman</v>
      </c>
      <c r="C44" t="str">
        <v>Keswick AC</v>
      </c>
      <c r="D44" s="3" t="str">
        <v>FSEN</v>
      </c>
      <c r="E44" s="19">
        <v>5.140046296296296E-2</v>
      </c>
      <c r="F44" s="42" t="str">
        <f t="shared" si="14"/>
        <v>F</v>
      </c>
      <c r="G44" s="36" t="str">
        <f>IF(OR(C44="",C44=" ",C44="FRA",C44="unattached",C44="(no club)",F44="F"),"",COUNTIFS(C$2:C44,C44,D$2:D44,"M*"))</f>
        <v/>
      </c>
      <c r="H44" t="str">
        <f t="shared" si="22"/>
        <v/>
      </c>
      <c r="I44" t="str">
        <f t="shared" si="21"/>
        <v/>
      </c>
      <c r="J44" t="str">
        <f t="shared" si="23"/>
        <v/>
      </c>
      <c r="K44" t="str">
        <f t="shared" si="24"/>
        <v/>
      </c>
      <c r="L44" t="str">
        <f t="shared" si="25"/>
        <v/>
      </c>
      <c r="M44" t="str">
        <f t="shared" si="26"/>
        <v/>
      </c>
      <c r="N44" t="str">
        <f t="shared" si="27"/>
        <v/>
      </c>
      <c r="O44" t="str">
        <f t="shared" si="28"/>
        <v/>
      </c>
      <c r="P44" t="str">
        <f t="shared" si="19"/>
        <v/>
      </c>
      <c r="Q44" t="str">
        <f t="shared" si="15"/>
        <v/>
      </c>
      <c r="R44" s="26">
        <f>IF(OR(C44="",C44=" ",C44="FRA",C44="unattached",C44="(no club)",F44="M"),"",COUNTIFS(C$2:C44,C44,D$2:D44,"F*"))</f>
        <v>5</v>
      </c>
      <c r="S44" t="str">
        <f t="shared" si="29"/>
        <v>Keswick AC5</v>
      </c>
      <c r="T44" t="str">
        <f t="shared" si="30"/>
        <v/>
      </c>
      <c r="U44" t="str">
        <f t="shared" si="31"/>
        <v/>
      </c>
      <c r="V44" t="str">
        <f t="shared" si="32"/>
        <v/>
      </c>
      <c r="W44" t="str">
        <f t="shared" si="16"/>
        <v/>
      </c>
      <c r="X44" t="str">
        <f t="shared" si="33"/>
        <v/>
      </c>
      <c r="Y44" t="str">
        <f t="shared" si="17"/>
        <v/>
      </c>
      <c r="Z44" t="str">
        <f t="shared" si="34"/>
        <v/>
      </c>
      <c r="AA44" t="str">
        <f t="shared" si="20"/>
        <v/>
      </c>
      <c r="AB44" t="str">
        <f t="shared" si="18"/>
        <v/>
      </c>
      <c r="AC44" s="26" t="str">
        <f>IF(OR(D44="MSEN",D44="MV40",D44="MV50",D44="MV60",D44="MV70",D44="MV80",D44="MU23",D44="MU19",D44="MU17"),COUNTIF(D$2:D44,"M*"),"")</f>
        <v/>
      </c>
      <c r="AD44" s="3" t="str">
        <f>IF(OR(D44="MU23",D44="MU19",D44="MU17"),COUNTIF(D$2:D44,"MU*"),"")</f>
        <v/>
      </c>
      <c r="AE44" s="3" t="str">
        <f>IF(OR(D44="MU19",D44="MU17"),COUNTIF(D$2:D44,"MU1*"),"")</f>
        <v/>
      </c>
      <c r="AF44" s="3" t="str">
        <f>IF(OR(D44="MU17"),COUNTIF(D$2:D44,"MU17"),"")</f>
        <v/>
      </c>
      <c r="AL44" s="3" t="str">
        <f>IF(OR(D44="MV40",D44="MV50",D44="MV60",D44="MV70",D44="MV80"),COUNTIF(D$2:D44,"MV*"),"")</f>
        <v/>
      </c>
      <c r="AM44" s="3" t="str">
        <f>IF(OR(D44="MV50",D44="MV60",D44="MV70",D44="MV80"),COUNTIF(D$2:D44,"MV50")+COUNTIF(D$2:D44,"MV60")+COUNTIF(D$2:D44,"MV70")+COUNTIF(D$2:D44,"MV80"),"")</f>
        <v/>
      </c>
      <c r="AN44" s="3" t="str">
        <f>IF(OR(D44="MV60",D44="MV70",D44="MV80"),COUNTIF(D$2:D44,"MV60")+COUNTIF(D$2:D44,"MV70")+COUNTIF(D$2:D44,"MV80"),"")</f>
        <v/>
      </c>
      <c r="AO44" s="3" t="str">
        <f>IF(OR(D44="MV70",D44="MV80"),COUNTIF(D$2:D44,"MV70")+COUNTIF(D$2:D44,"MV80"),"")</f>
        <v/>
      </c>
      <c r="AP44" s="26">
        <f>IF(OR(D44="FSEN",D44="FV40",D44="FV50",D44="FV60",D44="FV70",D44="FV80",D44="FU23",D44="FU19",D44="FU17"),COUNTIF(D$2:D44,"F*"),"")</f>
        <v>7</v>
      </c>
      <c r="AQ44" s="3" t="str">
        <f>IF(OR(D44="FU23",D44="FU19",D44="FU17"),COUNTIF(D$2:D44,"FU*"),"")</f>
        <v/>
      </c>
      <c r="AR44" s="3" t="str">
        <f>IF(OR(D44="FU19",D44="FU17"),COUNTIF(D$2:D44,"FU1*"),"")</f>
        <v/>
      </c>
      <c r="AS44" s="3" t="str">
        <f>IF(OR(D44="FU17"),COUNTIF(D$2:D44,"FU17"),"")</f>
        <v/>
      </c>
      <c r="AT44" s="3" t="str">
        <f>IF(OR(D44="FV40",D44="FV50",D44="FV60",D44="FV70",D44="FV80"),COUNTIF(D$2:D44,"FV*"),"")</f>
        <v/>
      </c>
      <c r="AU44" s="3" t="str">
        <f>IF(OR(D44="FV50",D44="FV60",D44="FV70",D44="FV80"),COUNTIF(D$2:D44,"FV50")+COUNTIF(D$2:D44,"FV60")+COUNTIF(D$2:D44,"FV70")+COUNTIF(D$2:D44,"FV80"),"")</f>
        <v/>
      </c>
      <c r="AV44" s="3" t="str">
        <f>IF(OR(D44="FV60",D44="FV70",D44="FV80"),COUNTIF(D$2:D44,"FV60")+COUNTIF(D$2:D44,"FV70")+COUNTIF(D$2:D44,"FV80"),"")</f>
        <v/>
      </c>
      <c r="AW44" s="3" t="str">
        <f>IF(OR(D44="FV70",D44="FV80"),COUNTIF(D$2:D44,"FV70")+COUNTIF(D$2:D44,"FV80"),"")</f>
        <v/>
      </c>
      <c r="AX44" s="24"/>
    </row>
    <row r="45" spans="1:50" x14ac:dyDescent="0.45">
      <c r="A45" s="3">
        <v>44</v>
      </c>
      <c r="B45" t="str">
        <v>Hughie Pullen</v>
      </c>
      <c r="C45" t="str">
        <v>Unattached</v>
      </c>
      <c r="D45" s="3" t="str">
        <v>MSEN</v>
      </c>
      <c r="E45" s="19">
        <v>5.2476851851851851E-2</v>
      </c>
      <c r="F45" s="42" t="str">
        <f t="shared" si="14"/>
        <v>M</v>
      </c>
      <c r="G45" s="36" t="str">
        <f>IF(OR(C45="",C45=" ",C45="FRA",C45="unattached",C45="(no club)",F45="F"),"",COUNTIFS(C$2:C45,C45,D$2:D45,"M*"))</f>
        <v/>
      </c>
      <c r="H45" t="str">
        <f t="shared" si="22"/>
        <v/>
      </c>
      <c r="I45" t="str">
        <f t="shared" si="21"/>
        <v/>
      </c>
      <c r="J45" t="str">
        <f t="shared" si="23"/>
        <v/>
      </c>
      <c r="K45" t="str">
        <f t="shared" si="24"/>
        <v/>
      </c>
      <c r="L45" t="str">
        <f t="shared" si="25"/>
        <v/>
      </c>
      <c r="M45" t="str">
        <f t="shared" si="26"/>
        <v/>
      </c>
      <c r="N45" t="str">
        <f t="shared" si="27"/>
        <v/>
      </c>
      <c r="O45" t="str">
        <f t="shared" si="28"/>
        <v/>
      </c>
      <c r="P45" t="str">
        <f t="shared" si="19"/>
        <v/>
      </c>
      <c r="Q45" t="str">
        <f t="shared" si="15"/>
        <v/>
      </c>
      <c r="R45" s="26" t="str">
        <f>IF(OR(C45="",C45=" ",C45="FRA",C45="unattached",C45="(no club)",F45="M"),"",COUNTIFS(C$2:C45,C45,D$2:D45,"F*"))</f>
        <v/>
      </c>
      <c r="S45" t="str">
        <f t="shared" si="29"/>
        <v/>
      </c>
      <c r="T45" t="str">
        <f t="shared" si="30"/>
        <v/>
      </c>
      <c r="U45" t="str">
        <f t="shared" si="31"/>
        <v/>
      </c>
      <c r="V45" t="str">
        <f t="shared" si="32"/>
        <v/>
      </c>
      <c r="W45" t="str">
        <f t="shared" si="16"/>
        <v/>
      </c>
      <c r="X45" t="str">
        <f t="shared" si="33"/>
        <v/>
      </c>
      <c r="Y45" t="str">
        <f t="shared" si="17"/>
        <v/>
      </c>
      <c r="Z45" t="str">
        <f t="shared" si="34"/>
        <v/>
      </c>
      <c r="AA45" t="str">
        <f t="shared" si="20"/>
        <v/>
      </c>
      <c r="AB45" t="str">
        <f t="shared" si="18"/>
        <v/>
      </c>
      <c r="AC45" s="26">
        <f>IF(OR(D45="MSEN",D45="MV40",D45="MV50",D45="MV60",D45="MV70",D45="MV80",D45="MU23",D45="MU19",D45="MU17"),COUNTIF(D$2:D45,"M*"),"")</f>
        <v>37</v>
      </c>
      <c r="AD45" s="3" t="str">
        <f>IF(OR(D45="MU23",D45="MU19",D45="MU17"),COUNTIF(D$2:D45,"MU*"),"")</f>
        <v/>
      </c>
      <c r="AE45" s="3" t="str">
        <f>IF(OR(D45="MU19",D45="MU17"),COUNTIF(D$2:D45,"MU1*"),"")</f>
        <v/>
      </c>
      <c r="AF45" s="3" t="str">
        <f>IF(OR(D45="MU17"),COUNTIF(D$2:D45,"MU17"),"")</f>
        <v/>
      </c>
      <c r="AL45" s="3" t="str">
        <f>IF(OR(D45="MV40",D45="MV50",D45="MV60",D45="MV70",D45="MV80"),COUNTIF(D$2:D45,"MV*"),"")</f>
        <v/>
      </c>
      <c r="AM45" s="3" t="str">
        <f>IF(OR(D45="MV50",D45="MV60",D45="MV70",D45="MV80"),COUNTIF(D$2:D45,"MV50")+COUNTIF(D$2:D45,"MV60")+COUNTIF(D$2:D45,"MV70")+COUNTIF(D$2:D45,"MV80"),"")</f>
        <v/>
      </c>
      <c r="AN45" s="3" t="str">
        <f>IF(OR(D45="MV60",D45="MV70",D45="MV80"),COUNTIF(D$2:D45,"MV60")+COUNTIF(D$2:D45,"MV70")+COUNTIF(D$2:D45,"MV80"),"")</f>
        <v/>
      </c>
      <c r="AO45" s="3" t="str">
        <f>IF(OR(D45="MV70",D45="MV80"),COUNTIF(D$2:D45,"MV70")+COUNTIF(D$2:D45,"MV80"),"")</f>
        <v/>
      </c>
      <c r="AP45" s="26" t="str">
        <f>IF(OR(D45="FSEN",D45="FV40",D45="FV50",D45="FV60",D45="FV70",D45="FV80",D45="FU23",D45="FU19",D45="FU17"),COUNTIF(D$2:D45,"F*"),"")</f>
        <v/>
      </c>
      <c r="AQ45" s="3" t="str">
        <f>IF(OR(D45="FU23",D45="FU19",D45="FU17"),COUNTIF(D$2:D45,"FU*"),"")</f>
        <v/>
      </c>
      <c r="AR45" s="3" t="str">
        <f>IF(OR(D45="FU19",D45="FU17"),COUNTIF(D$2:D45,"FU1*"),"")</f>
        <v/>
      </c>
      <c r="AS45" s="3" t="str">
        <f>IF(OR(D45="FU17"),COUNTIF(D$2:D45,"FU17"),"")</f>
        <v/>
      </c>
      <c r="AT45" s="3" t="str">
        <f>IF(OR(D45="FV40",D45="FV50",D45="FV60",D45="FV70",D45="FV80"),COUNTIF(D$2:D45,"FV*"),"")</f>
        <v/>
      </c>
      <c r="AU45" s="3" t="str">
        <f>IF(OR(D45="FV50",D45="FV60",D45="FV70",D45="FV80"),COUNTIF(D$2:D45,"FV50")+COUNTIF(D$2:D45,"FV60")+COUNTIF(D$2:D45,"FV70")+COUNTIF(D$2:D45,"FV80"),"")</f>
        <v/>
      </c>
      <c r="AV45" s="3" t="str">
        <f>IF(OR(D45="FV60",D45="FV70",D45="FV80"),COUNTIF(D$2:D45,"FV60")+COUNTIF(D$2:D45,"FV70")+COUNTIF(D$2:D45,"FV80"),"")</f>
        <v/>
      </c>
      <c r="AW45" s="3" t="str">
        <f>IF(OR(D45="FV70",D45="FV80"),COUNTIF(D$2:D45,"FV70")+COUNTIF(D$2:D45,"FV80"),"")</f>
        <v/>
      </c>
      <c r="AX45" s="24"/>
    </row>
    <row r="46" spans="1:50" x14ac:dyDescent="0.45">
      <c r="A46" s="3">
        <v>45</v>
      </c>
      <c r="B46" t="str">
        <v>Barry Wilkinson</v>
      </c>
      <c r="C46" t="str">
        <v>Borrowdale Fell Runners</v>
      </c>
      <c r="D46" s="3" t="str">
        <v>MV50</v>
      </c>
      <c r="E46" s="19">
        <v>5.2743055555555557E-2</v>
      </c>
      <c r="F46" s="42" t="str">
        <f t="shared" si="14"/>
        <v>M</v>
      </c>
      <c r="G46" s="36">
        <f>IF(OR(C46="",C46=" ",C46="FRA",C46="unattached",C46="(no club)",F46="F"),"",COUNTIFS(C$2:C46,C46,D$2:D46,"M*"))</f>
        <v>1</v>
      </c>
      <c r="H46" t="str">
        <f t="shared" si="22"/>
        <v>Borrowdale Fell Runners1</v>
      </c>
      <c r="I46" t="str">
        <f t="shared" si="21"/>
        <v/>
      </c>
      <c r="J46" t="str">
        <f t="shared" si="23"/>
        <v/>
      </c>
      <c r="K46" t="str">
        <f t="shared" si="24"/>
        <v/>
      </c>
      <c r="L46" t="str">
        <f t="shared" si="25"/>
        <v/>
      </c>
      <c r="M46" t="str">
        <f t="shared" si="26"/>
        <v/>
      </c>
      <c r="N46" t="str">
        <f t="shared" si="27"/>
        <v/>
      </c>
      <c r="O46" t="str">
        <f t="shared" si="28"/>
        <v/>
      </c>
      <c r="P46" t="str">
        <f t="shared" si="19"/>
        <v/>
      </c>
      <c r="Q46" t="str">
        <f t="shared" si="15"/>
        <v/>
      </c>
      <c r="R46" s="26" t="str">
        <f>IF(OR(C46="",C46=" ",C46="FRA",C46="unattached",C46="(no club)",F46="M"),"",COUNTIFS(C$2:C46,C46,D$2:D46,"F*"))</f>
        <v/>
      </c>
      <c r="S46" t="str">
        <f t="shared" si="29"/>
        <v/>
      </c>
      <c r="T46" t="str">
        <f t="shared" si="30"/>
        <v/>
      </c>
      <c r="U46" t="str">
        <f t="shared" si="31"/>
        <v/>
      </c>
      <c r="V46" t="str">
        <f t="shared" si="32"/>
        <v/>
      </c>
      <c r="W46" t="str">
        <f t="shared" si="16"/>
        <v/>
      </c>
      <c r="X46" t="str">
        <f t="shared" si="33"/>
        <v/>
      </c>
      <c r="Y46" t="str">
        <f t="shared" si="17"/>
        <v/>
      </c>
      <c r="Z46" t="str">
        <f t="shared" si="34"/>
        <v/>
      </c>
      <c r="AA46" t="str">
        <f t="shared" si="20"/>
        <v/>
      </c>
      <c r="AB46" t="str">
        <f t="shared" si="18"/>
        <v/>
      </c>
      <c r="AC46" s="26">
        <f>IF(OR(D46="MSEN",D46="MV40",D46="MV50",D46="MV60",D46="MV70",D46="MV80",D46="MU23",D46="MU19",D46="MU17"),COUNTIF(D$2:D46,"M*"),"")</f>
        <v>38</v>
      </c>
      <c r="AD46" s="3" t="str">
        <f>IF(OR(D46="MU23",D46="MU19",D46="MU17"),COUNTIF(D$2:D46,"MU*"),"")</f>
        <v/>
      </c>
      <c r="AE46" s="3" t="str">
        <f>IF(OR(D46="MU19",D46="MU17"),COUNTIF(D$2:D46,"MU1*"),"")</f>
        <v/>
      </c>
      <c r="AF46" s="3" t="str">
        <f>IF(OR(D46="MU17"),COUNTIF(D$2:D46,"MU17"),"")</f>
        <v/>
      </c>
      <c r="AL46" s="3">
        <f>IF(OR(D46="MV40",D46="MV50",D46="MV60",D46="MV70",D46="MV80"),COUNTIF(D$2:D46,"MV*"),"")</f>
        <v>21</v>
      </c>
      <c r="AM46" s="3">
        <f>IF(OR(D46="MV50",D46="MV60",D46="MV70",D46="MV80"),COUNTIF(D$2:D46,"MV50")+COUNTIF(D$2:D46,"MV60")+COUNTIF(D$2:D46,"MV70")+COUNTIF(D$2:D46,"MV80"),"")</f>
        <v>12</v>
      </c>
      <c r="AN46" s="3" t="str">
        <f>IF(OR(D46="MV60",D46="MV70",D46="MV80"),COUNTIF(D$2:D46,"MV60")+COUNTIF(D$2:D46,"MV70")+COUNTIF(D$2:D46,"MV80"),"")</f>
        <v/>
      </c>
      <c r="AO46" s="3" t="str">
        <f>IF(OR(D46="MV70",D46="MV80"),COUNTIF(D$2:D46,"MV70")+COUNTIF(D$2:D46,"MV80"),"")</f>
        <v/>
      </c>
      <c r="AP46" s="26" t="str">
        <f>IF(OR(D46="FSEN",D46="FV40",D46="FV50",D46="FV60",D46="FV70",D46="FV80",D46="FU23",D46="FU19",D46="FU17"),COUNTIF(D$2:D46,"F*"),"")</f>
        <v/>
      </c>
      <c r="AQ46" s="3" t="str">
        <f>IF(OR(D46="FU23",D46="FU19",D46="FU17"),COUNTIF(D$2:D46,"FU*"),"")</f>
        <v/>
      </c>
      <c r="AR46" s="3" t="str">
        <f>IF(OR(D46="FU19",D46="FU17"),COUNTIF(D$2:D46,"FU1*"),"")</f>
        <v/>
      </c>
      <c r="AS46" s="3" t="str">
        <f>IF(OR(D46="FU17"),COUNTIF(D$2:D46,"FU17"),"")</f>
        <v/>
      </c>
      <c r="AT46" s="3" t="str">
        <f>IF(OR(D46="FV40",D46="FV50",D46="FV60",D46="FV70",D46="FV80"),COUNTIF(D$2:D46,"FV*"),"")</f>
        <v/>
      </c>
      <c r="AU46" s="3" t="str">
        <f>IF(OR(D46="FV50",D46="FV60",D46="FV70",D46="FV80"),COUNTIF(D$2:D46,"FV50")+COUNTIF(D$2:D46,"FV60")+COUNTIF(D$2:D46,"FV70")+COUNTIF(D$2:D46,"FV80"),"")</f>
        <v/>
      </c>
      <c r="AV46" s="3" t="str">
        <f>IF(OR(D46="FV60",D46="FV70",D46="FV80"),COUNTIF(D$2:D46,"FV60")+COUNTIF(D$2:D46,"FV70")+COUNTIF(D$2:D46,"FV80"),"")</f>
        <v/>
      </c>
      <c r="AW46" s="3" t="str">
        <f>IF(OR(D46="FV70",D46="FV80"),COUNTIF(D$2:D46,"FV70")+COUNTIF(D$2:D46,"FV80"),"")</f>
        <v/>
      </c>
      <c r="AX46" s="24"/>
    </row>
    <row r="47" spans="1:50" x14ac:dyDescent="0.45">
      <c r="A47" s="3">
        <v>46</v>
      </c>
      <c r="B47" t="str">
        <v>Paul Morris</v>
      </c>
      <c r="C47" t="str">
        <v>Keswick AC</v>
      </c>
      <c r="D47" s="3" t="str">
        <v>MV70</v>
      </c>
      <c r="E47" s="19">
        <v>5.3113425925925925E-2</v>
      </c>
      <c r="F47" s="42" t="str">
        <f t="shared" si="14"/>
        <v>M</v>
      </c>
      <c r="G47" s="36">
        <f>IF(OR(C47="",C47=" ",C47="FRA",C47="unattached",C47="(no club)",F47="F"),"",COUNTIFS(C$2:C47,C47,D$2:D47,"M*"))</f>
        <v>13</v>
      </c>
      <c r="H47" t="str">
        <f t="shared" si="22"/>
        <v>Keswick AC13</v>
      </c>
      <c r="I47" t="str">
        <f t="shared" si="21"/>
        <v/>
      </c>
      <c r="J47" t="str">
        <f t="shared" si="23"/>
        <v/>
      </c>
      <c r="K47" t="str">
        <f t="shared" si="24"/>
        <v/>
      </c>
      <c r="L47" t="str">
        <f t="shared" si="25"/>
        <v/>
      </c>
      <c r="M47" t="str">
        <f t="shared" si="26"/>
        <v/>
      </c>
      <c r="N47" t="str">
        <f t="shared" si="27"/>
        <v/>
      </c>
      <c r="O47" t="str">
        <f t="shared" si="28"/>
        <v/>
      </c>
      <c r="P47" t="str">
        <f t="shared" si="19"/>
        <v/>
      </c>
      <c r="Q47" t="str">
        <f t="shared" si="15"/>
        <v/>
      </c>
      <c r="R47" s="26" t="str">
        <f>IF(OR(C47="",C47=" ",C47="FRA",C47="unattached",C47="(no club)",F47="M"),"",COUNTIFS(C$2:C47,C47,D$2:D47,"F*"))</f>
        <v/>
      </c>
      <c r="S47" t="str">
        <f t="shared" si="29"/>
        <v/>
      </c>
      <c r="T47" t="str">
        <f t="shared" si="30"/>
        <v/>
      </c>
      <c r="U47" t="str">
        <f t="shared" si="31"/>
        <v/>
      </c>
      <c r="V47" t="str">
        <f t="shared" si="32"/>
        <v/>
      </c>
      <c r="W47" t="str">
        <f t="shared" si="16"/>
        <v/>
      </c>
      <c r="X47" t="str">
        <f t="shared" si="33"/>
        <v/>
      </c>
      <c r="Y47" t="str">
        <f t="shared" si="17"/>
        <v/>
      </c>
      <c r="Z47" t="str">
        <f t="shared" si="34"/>
        <v/>
      </c>
      <c r="AA47" t="str">
        <f t="shared" si="20"/>
        <v/>
      </c>
      <c r="AB47" t="str">
        <f t="shared" si="18"/>
        <v/>
      </c>
      <c r="AC47" s="26">
        <f>IF(OR(D47="MSEN",D47="MV40",D47="MV50",D47="MV60",D47="MV70",D47="MV80",D47="MU23",D47="MU19",D47="MU17"),COUNTIF(D$2:D47,"M*"),"")</f>
        <v>39</v>
      </c>
      <c r="AD47" s="3" t="str">
        <f>IF(OR(D47="MU23",D47="MU19",D47="MU17"),COUNTIF(D$2:D47,"MU*"),"")</f>
        <v/>
      </c>
      <c r="AE47" s="3" t="str">
        <f>IF(OR(D47="MU19",D47="MU17"),COUNTIF(D$2:D47,"MU1*"),"")</f>
        <v/>
      </c>
      <c r="AF47" s="3" t="str">
        <f>IF(OR(D47="MU17"),COUNTIF(D$2:D47,"MU17"),"")</f>
        <v/>
      </c>
      <c r="AL47" s="3">
        <f>IF(OR(D47="MV40",D47="MV50",D47="MV60",D47="MV70",D47="MV80"),COUNTIF(D$2:D47,"MV*"),"")</f>
        <v>22</v>
      </c>
      <c r="AM47" s="3">
        <f>IF(OR(D47="MV50",D47="MV60",D47="MV70",D47="MV80"),COUNTIF(D$2:D47,"MV50")+COUNTIF(D$2:D47,"MV60")+COUNTIF(D$2:D47,"MV70")+COUNTIF(D$2:D47,"MV80"),"")</f>
        <v>13</v>
      </c>
      <c r="AN47" s="3">
        <f>IF(OR(D47="MV60",D47="MV70",D47="MV80"),COUNTIF(D$2:D47,"MV60")+COUNTIF(D$2:D47,"MV70")+COUNTIF(D$2:D47,"MV80"),"")</f>
        <v>4</v>
      </c>
      <c r="AO47" s="3">
        <f>IF(OR(D47="MV70",D47="MV80"),COUNTIF(D$2:D47,"MV70")+COUNTIF(D$2:D47,"MV80"),"")</f>
        <v>1</v>
      </c>
      <c r="AP47" s="26" t="str">
        <f>IF(OR(D47="FSEN",D47="FV40",D47="FV50",D47="FV60",D47="FV70",D47="FV80",D47="FU23",D47="FU19",D47="FU17"),COUNTIF(D$2:D47,"F*"),"")</f>
        <v/>
      </c>
      <c r="AQ47" s="3" t="str">
        <f>IF(OR(D47="FU23",D47="FU19",D47="FU17"),COUNTIF(D$2:D47,"FU*"),"")</f>
        <v/>
      </c>
      <c r="AR47" s="3" t="str">
        <f>IF(OR(D47="FU19",D47="FU17"),COUNTIF(D$2:D47,"FU1*"),"")</f>
        <v/>
      </c>
      <c r="AS47" s="3" t="str">
        <f>IF(OR(D47="FU17"),COUNTIF(D$2:D47,"FU17"),"")</f>
        <v/>
      </c>
      <c r="AT47" s="3" t="str">
        <f>IF(OR(D47="FV40",D47="FV50",D47="FV60",D47="FV70",D47="FV80"),COUNTIF(D$2:D47,"FV*"),"")</f>
        <v/>
      </c>
      <c r="AU47" s="3" t="str">
        <f>IF(OR(D47="FV50",D47="FV60",D47="FV70",D47="FV80"),COUNTIF(D$2:D47,"FV50")+COUNTIF(D$2:D47,"FV60")+COUNTIF(D$2:D47,"FV70")+COUNTIF(D$2:D47,"FV80"),"")</f>
        <v/>
      </c>
      <c r="AV47" s="3" t="str">
        <f>IF(OR(D47="FV60",D47="FV70",D47="FV80"),COUNTIF(D$2:D47,"FV60")+COUNTIF(D$2:D47,"FV70")+COUNTIF(D$2:D47,"FV80"),"")</f>
        <v/>
      </c>
      <c r="AW47" s="3" t="str">
        <f>IF(OR(D47="FV70",D47="FV80"),COUNTIF(D$2:D47,"FV70")+COUNTIF(D$2:D47,"FV80"),"")</f>
        <v/>
      </c>
      <c r="AX47" s="24"/>
    </row>
    <row r="48" spans="1:50" x14ac:dyDescent="0.45">
      <c r="A48" s="3">
        <v>47</v>
      </c>
      <c r="B48" t="str">
        <v>Gillian Atkinson</v>
      </c>
      <c r="C48" t="str">
        <v>Keswick AC</v>
      </c>
      <c r="D48" s="3" t="str">
        <v>FV60</v>
      </c>
      <c r="E48" s="19">
        <v>5.3136574074074072E-2</v>
      </c>
      <c r="F48" s="42" t="str">
        <f t="shared" si="14"/>
        <v>F</v>
      </c>
      <c r="G48" s="36" t="str">
        <f>IF(OR(C48="",C48=" ",C48="FRA",C48="unattached",C48="(no club)",F48="F"),"",COUNTIFS(C$2:C48,C48,D$2:D48,"M*"))</f>
        <v/>
      </c>
      <c r="H48" t="str">
        <f t="shared" si="22"/>
        <v/>
      </c>
      <c r="I48" t="str">
        <f t="shared" si="21"/>
        <v/>
      </c>
      <c r="J48" t="str">
        <f t="shared" si="23"/>
        <v/>
      </c>
      <c r="K48" t="str">
        <f t="shared" si="24"/>
        <v/>
      </c>
      <c r="L48" t="str">
        <f t="shared" si="25"/>
        <v/>
      </c>
      <c r="M48" t="str">
        <f t="shared" si="26"/>
        <v/>
      </c>
      <c r="N48" t="str">
        <f t="shared" si="27"/>
        <v/>
      </c>
      <c r="O48" t="str">
        <f t="shared" si="28"/>
        <v/>
      </c>
      <c r="P48" t="str">
        <f t="shared" si="19"/>
        <v/>
      </c>
      <c r="Q48" t="str">
        <f t="shared" si="15"/>
        <v/>
      </c>
      <c r="R48" s="26">
        <f>IF(OR(C48="",C48=" ",C48="FRA",C48="unattached",C48="(no club)",F48="M"),"",COUNTIFS(C$2:C48,C48,D$2:D48,"F*"))</f>
        <v>6</v>
      </c>
      <c r="S48" t="str">
        <f t="shared" si="29"/>
        <v>Keswick AC6</v>
      </c>
      <c r="T48" t="str">
        <f t="shared" si="30"/>
        <v/>
      </c>
      <c r="U48" t="str">
        <f t="shared" si="31"/>
        <v/>
      </c>
      <c r="V48" t="str">
        <f t="shared" si="32"/>
        <v/>
      </c>
      <c r="W48" t="str">
        <f t="shared" si="16"/>
        <v/>
      </c>
      <c r="X48" t="str">
        <f t="shared" si="33"/>
        <v/>
      </c>
      <c r="Y48" t="str">
        <f t="shared" si="17"/>
        <v/>
      </c>
      <c r="Z48" t="str">
        <f t="shared" si="34"/>
        <v/>
      </c>
      <c r="AA48" t="str">
        <f t="shared" si="20"/>
        <v/>
      </c>
      <c r="AB48" t="str">
        <f t="shared" si="18"/>
        <v/>
      </c>
      <c r="AC48" s="26" t="str">
        <f>IF(OR(D48="MSEN",D48="MV40",D48="MV50",D48="MV60",D48="MV70",D48="MV80",D48="MU23",D48="MU19",D48="MU17"),COUNTIF(D$2:D48,"M*"),"")</f>
        <v/>
      </c>
      <c r="AD48" s="3" t="str">
        <f>IF(OR(D48="MU23",D48="MU19",D48="MU17"),COUNTIF(D$2:D48,"MU*"),"")</f>
        <v/>
      </c>
      <c r="AE48" s="3" t="str">
        <f>IF(OR(D48="MU19",D48="MU17"),COUNTIF(D$2:D48,"MU1*"),"")</f>
        <v/>
      </c>
      <c r="AF48" s="3" t="str">
        <f>IF(OR(D48="MU17"),COUNTIF(D$2:D48,"MU17"),"")</f>
        <v/>
      </c>
      <c r="AL48" s="3" t="str">
        <f>IF(OR(D48="MV40",D48="MV50",D48="MV60",D48="MV70",D48="MV80"),COUNTIF(D$2:D48,"MV*"),"")</f>
        <v/>
      </c>
      <c r="AM48" s="3" t="str">
        <f>IF(OR(D48="MV50",D48="MV60",D48="MV70",D48="MV80"),COUNTIF(D$2:D48,"MV50")+COUNTIF(D$2:D48,"MV60")+COUNTIF(D$2:D48,"MV70")+COUNTIF(D$2:D48,"MV80"),"")</f>
        <v/>
      </c>
      <c r="AN48" s="3" t="str">
        <f>IF(OR(D48="MV60",D48="MV70",D48="MV80"),COUNTIF(D$2:D48,"MV60")+COUNTIF(D$2:D48,"MV70")+COUNTIF(D$2:D48,"MV80"),"")</f>
        <v/>
      </c>
      <c r="AO48" s="3" t="str">
        <f>IF(OR(D48="MV70",D48="MV80"),COUNTIF(D$2:D48,"MV70")+COUNTIF(D$2:D48,"MV80"),"")</f>
        <v/>
      </c>
      <c r="AP48" s="26">
        <f>IF(OR(D48="FSEN",D48="FV40",D48="FV50",D48="FV60",D48="FV70",D48="FV80",D48="FU23",D48="FU19",D48="FU17"),COUNTIF(D$2:D48,"F*"),"")</f>
        <v>8</v>
      </c>
      <c r="AQ48" s="3" t="str">
        <f>IF(OR(D48="FU23",D48="FU19",D48="FU17"),COUNTIF(D$2:D48,"FU*"),"")</f>
        <v/>
      </c>
      <c r="AR48" s="3" t="str">
        <f>IF(OR(D48="FU19",D48="FU17"),COUNTIF(D$2:D48,"FU1*"),"")</f>
        <v/>
      </c>
      <c r="AS48" s="3" t="str">
        <f>IF(OR(D48="FU17"),COUNTIF(D$2:D48,"FU17"),"")</f>
        <v/>
      </c>
      <c r="AT48" s="3">
        <f>IF(OR(D48="FV40",D48="FV50",D48="FV60",D48="FV70",D48="FV80"),COUNTIF(D$2:D48,"FV*"),"")</f>
        <v>4</v>
      </c>
      <c r="AU48" s="3">
        <f>IF(OR(D48="FV50",D48="FV60",D48="FV70",D48="FV80"),COUNTIF(D$2:D48,"FV50")+COUNTIF(D$2:D48,"FV60")+COUNTIF(D$2:D48,"FV70")+COUNTIF(D$2:D48,"FV80"),"")</f>
        <v>2</v>
      </c>
      <c r="AV48" s="3">
        <f>IF(OR(D48="FV60",D48="FV70",D48="FV80"),COUNTIF(D$2:D48,"FV60")+COUNTIF(D$2:D48,"FV70")+COUNTIF(D$2:D48,"FV80"),"")</f>
        <v>1</v>
      </c>
      <c r="AW48" s="3" t="str">
        <f>IF(OR(D48="FV70",D48="FV80"),COUNTIF(D$2:D48,"FV70")+COUNTIF(D$2:D48,"FV80"),"")</f>
        <v/>
      </c>
      <c r="AX48" s="24"/>
    </row>
    <row r="49" spans="1:50" x14ac:dyDescent="0.45">
      <c r="A49" s="3">
        <v>48</v>
      </c>
      <c r="B49" t="str">
        <v>Ben Jackson</v>
      </c>
      <c r="C49" t="str">
        <v>Northern Fells Running Club</v>
      </c>
      <c r="D49" s="3" t="str">
        <v>MSEN</v>
      </c>
      <c r="E49" s="19">
        <v>5.3379629629629631E-2</v>
      </c>
      <c r="F49" s="42" t="str">
        <f t="shared" si="14"/>
        <v>M</v>
      </c>
      <c r="G49" s="36">
        <f>IF(OR(C49="",C49=" ",C49="FRA",C49="unattached",C49="(no club)",F49="F"),"",COUNTIFS(C$2:C49,C49,D$2:D49,"M*"))</f>
        <v>7</v>
      </c>
      <c r="H49" t="str">
        <f t="shared" si="22"/>
        <v>Northern Fells Running Club7</v>
      </c>
      <c r="I49" t="str">
        <f t="shared" si="21"/>
        <v/>
      </c>
      <c r="J49" t="str">
        <f t="shared" si="23"/>
        <v/>
      </c>
      <c r="K49" t="str">
        <f t="shared" si="24"/>
        <v/>
      </c>
      <c r="L49" t="str">
        <f t="shared" si="25"/>
        <v/>
      </c>
      <c r="M49" t="str">
        <f t="shared" si="26"/>
        <v/>
      </c>
      <c r="N49" t="str">
        <f t="shared" si="27"/>
        <v/>
      </c>
      <c r="O49" t="str">
        <f t="shared" si="28"/>
        <v/>
      </c>
      <c r="P49" t="str">
        <f t="shared" si="19"/>
        <v/>
      </c>
      <c r="Q49" t="str">
        <f t="shared" si="15"/>
        <v/>
      </c>
      <c r="R49" s="26" t="str">
        <f>IF(OR(C49="",C49=" ",C49="FRA",C49="unattached",C49="(no club)",F49="M"),"",COUNTIFS(C$2:C49,C49,D$2:D49,"F*"))</f>
        <v/>
      </c>
      <c r="S49" t="str">
        <f t="shared" si="29"/>
        <v/>
      </c>
      <c r="T49" t="str">
        <f t="shared" si="30"/>
        <v/>
      </c>
      <c r="U49" t="str">
        <f t="shared" si="31"/>
        <v/>
      </c>
      <c r="V49" t="str">
        <f t="shared" si="32"/>
        <v/>
      </c>
      <c r="W49" t="str">
        <f t="shared" si="16"/>
        <v/>
      </c>
      <c r="X49" t="str">
        <f t="shared" si="33"/>
        <v/>
      </c>
      <c r="Y49" t="str">
        <f t="shared" si="17"/>
        <v/>
      </c>
      <c r="Z49" t="str">
        <f t="shared" si="34"/>
        <v/>
      </c>
      <c r="AA49" t="str">
        <f t="shared" si="20"/>
        <v/>
      </c>
      <c r="AB49" t="str">
        <f t="shared" si="18"/>
        <v/>
      </c>
      <c r="AC49" s="26">
        <f>IF(OR(D49="MSEN",D49="MV40",D49="MV50",D49="MV60",D49="MV70",D49="MV80",D49="MU23",D49="MU19",D49="MU17"),COUNTIF(D$2:D49,"M*"),"")</f>
        <v>40</v>
      </c>
      <c r="AD49" s="3" t="str">
        <f>IF(OR(D49="MU23",D49="MU19",D49="MU17"),COUNTIF(D$2:D49,"MU*"),"")</f>
        <v/>
      </c>
      <c r="AE49" s="3" t="str">
        <f>IF(OR(D49="MU19",D49="MU17"),COUNTIF(D$2:D49,"MU1*"),"")</f>
        <v/>
      </c>
      <c r="AF49" s="3" t="str">
        <f>IF(OR(D49="MU17"),COUNTIF(D$2:D49,"MU17"),"")</f>
        <v/>
      </c>
      <c r="AL49" s="3" t="str">
        <f>IF(OR(D49="MV40",D49="MV50",D49="MV60",D49="MV70",D49="MV80"),COUNTIF(D$2:D49,"MV*"),"")</f>
        <v/>
      </c>
      <c r="AM49" s="3" t="str">
        <f>IF(OR(D49="MV50",D49="MV60",D49="MV70",D49="MV80"),COUNTIF(D$2:D49,"MV50")+COUNTIF(D$2:D49,"MV60")+COUNTIF(D$2:D49,"MV70")+COUNTIF(D$2:D49,"MV80"),"")</f>
        <v/>
      </c>
      <c r="AN49" s="3" t="str">
        <f>IF(OR(D49="MV60",D49="MV70",D49="MV80"),COUNTIF(D$2:D49,"MV60")+COUNTIF(D$2:D49,"MV70")+COUNTIF(D$2:D49,"MV80"),"")</f>
        <v/>
      </c>
      <c r="AO49" s="3" t="str">
        <f>IF(OR(D49="MV70",D49="MV80"),COUNTIF(D$2:D49,"MV70")+COUNTIF(D$2:D49,"MV80"),"")</f>
        <v/>
      </c>
      <c r="AP49" s="26" t="str">
        <f>IF(OR(D49="FSEN",D49="FV40",D49="FV50",D49="FV60",D49="FV70",D49="FV80",D49="FU23",D49="FU19",D49="FU17"),COUNTIF(D$2:D49,"F*"),"")</f>
        <v/>
      </c>
      <c r="AQ49" s="3" t="str">
        <f>IF(OR(D49="FU23",D49="FU19",D49="FU17"),COUNTIF(D$2:D49,"FU*"),"")</f>
        <v/>
      </c>
      <c r="AR49" s="3" t="str">
        <f>IF(OR(D49="FU19",D49="FU17"),COUNTIF(D$2:D49,"FU1*"),"")</f>
        <v/>
      </c>
      <c r="AS49" s="3" t="str">
        <f>IF(OR(D49="FU17"),COUNTIF(D$2:D49,"FU17"),"")</f>
        <v/>
      </c>
      <c r="AT49" s="3" t="str">
        <f>IF(OR(D49="FV40",D49="FV50",D49="FV60",D49="FV70",D49="FV80"),COUNTIF(D$2:D49,"FV*"),"")</f>
        <v/>
      </c>
      <c r="AU49" s="3" t="str">
        <f>IF(OR(D49="FV50",D49="FV60",D49="FV70",D49="FV80"),COUNTIF(D$2:D49,"FV50")+COUNTIF(D$2:D49,"FV60")+COUNTIF(D$2:D49,"FV70")+COUNTIF(D$2:D49,"FV80"),"")</f>
        <v/>
      </c>
      <c r="AV49" s="3" t="str">
        <f>IF(OR(D49="FV60",D49="FV70",D49="FV80"),COUNTIF(D$2:D49,"FV60")+COUNTIF(D$2:D49,"FV70")+COUNTIF(D$2:D49,"FV80"),"")</f>
        <v/>
      </c>
      <c r="AW49" s="3" t="str">
        <f>IF(OR(D49="FV70",D49="FV80"),COUNTIF(D$2:D49,"FV70")+COUNTIF(D$2:D49,"FV80"),"")</f>
        <v/>
      </c>
      <c r="AX49" s="24"/>
    </row>
    <row r="50" spans="1:50" x14ac:dyDescent="0.45">
      <c r="A50" s="3">
        <v>49</v>
      </c>
      <c r="B50" t="str">
        <v>Rachael Lewis</v>
      </c>
      <c r="C50" t="str">
        <v>Northern Fells Running Club</v>
      </c>
      <c r="D50" s="3" t="str">
        <v>FSEN</v>
      </c>
      <c r="E50" s="19">
        <v>5.3414351851851852E-2</v>
      </c>
      <c r="F50" s="42" t="str">
        <f t="shared" si="14"/>
        <v>F</v>
      </c>
      <c r="G50" s="36" t="str">
        <f>IF(OR(C50="",C50=" ",C50="FRA",C50="unattached",C50="(no club)",F50="F"),"",COUNTIFS(C$2:C50,C50,D$2:D50,"M*"))</f>
        <v/>
      </c>
      <c r="H50" t="str">
        <f t="shared" si="22"/>
        <v/>
      </c>
      <c r="I50" t="str">
        <f t="shared" si="21"/>
        <v/>
      </c>
      <c r="J50" t="str">
        <f t="shared" si="23"/>
        <v/>
      </c>
      <c r="K50" t="str">
        <f t="shared" si="24"/>
        <v/>
      </c>
      <c r="L50" t="str">
        <f t="shared" si="25"/>
        <v/>
      </c>
      <c r="M50" t="str">
        <f t="shared" si="26"/>
        <v/>
      </c>
      <c r="N50" t="str">
        <f t="shared" si="27"/>
        <v/>
      </c>
      <c r="O50" t="str">
        <f t="shared" si="28"/>
        <v/>
      </c>
      <c r="P50" t="str">
        <f t="shared" si="19"/>
        <v/>
      </c>
      <c r="Q50" t="str">
        <f t="shared" si="15"/>
        <v/>
      </c>
      <c r="R50" s="26">
        <f>IF(OR(C50="",C50=" ",C50="FRA",C50="unattached",C50="(no club)",F50="M"),"",COUNTIFS(C$2:C50,C50,D$2:D50,"F*"))</f>
        <v>3</v>
      </c>
      <c r="S50" t="str">
        <f t="shared" si="29"/>
        <v>Northern Fells Running Club3</v>
      </c>
      <c r="T50" t="str">
        <f t="shared" si="30"/>
        <v>Northern Fells Running Club</v>
      </c>
      <c r="U50" t="str">
        <f t="shared" si="31"/>
        <v>Rose Singleton</v>
      </c>
      <c r="V50">
        <f t="shared" si="32"/>
        <v>1</v>
      </c>
      <c r="W50" t="str">
        <f t="shared" si="16"/>
        <v>Joanna Cartmell</v>
      </c>
      <c r="X50">
        <f t="shared" si="33"/>
        <v>2</v>
      </c>
      <c r="Y50" t="str">
        <f t="shared" si="17"/>
        <v>Rachael Lewis</v>
      </c>
      <c r="Z50">
        <f t="shared" si="34"/>
        <v>9</v>
      </c>
      <c r="AA50">
        <f t="shared" si="20"/>
        <v>12</v>
      </c>
      <c r="AB50">
        <f t="shared" si="18"/>
        <v>1</v>
      </c>
      <c r="AC50" s="26" t="str">
        <f>IF(OR(D50="MSEN",D50="MV40",D50="MV50",D50="MV60",D50="MV70",D50="MV80",D50="MU23",D50="MU19",D50="MU17"),COUNTIF(D$2:D50,"M*"),"")</f>
        <v/>
      </c>
      <c r="AD50" s="3" t="str">
        <f>IF(OR(D50="MU23",D50="MU19",D50="MU17"),COUNTIF(D$2:D50,"MU*"),"")</f>
        <v/>
      </c>
      <c r="AE50" s="3" t="str">
        <f>IF(OR(D50="MU19",D50="MU17"),COUNTIF(D$2:D50,"MU1*"),"")</f>
        <v/>
      </c>
      <c r="AF50" s="3" t="str">
        <f>IF(OR(D50="MU17"),COUNTIF(D$2:D50,"MU17"),"")</f>
        <v/>
      </c>
      <c r="AL50" s="3" t="str">
        <f>IF(OR(D50="MV40",D50="MV50",D50="MV60",D50="MV70",D50="MV80"),COUNTIF(D$2:D50,"MV*"),"")</f>
        <v/>
      </c>
      <c r="AM50" s="3" t="str">
        <f>IF(OR(D50="MV50",D50="MV60",D50="MV70",D50="MV80"),COUNTIF(D$2:D50,"MV50")+COUNTIF(D$2:D50,"MV60")+COUNTIF(D$2:D50,"MV70")+COUNTIF(D$2:D50,"MV80"),"")</f>
        <v/>
      </c>
      <c r="AN50" s="3" t="str">
        <f>IF(OR(D50="MV60",D50="MV70",D50="MV80"),COUNTIF(D$2:D50,"MV60")+COUNTIF(D$2:D50,"MV70")+COUNTIF(D$2:D50,"MV80"),"")</f>
        <v/>
      </c>
      <c r="AO50" s="3" t="str">
        <f>IF(OR(D50="MV70",D50="MV80"),COUNTIF(D$2:D50,"MV70")+COUNTIF(D$2:D50,"MV80"),"")</f>
        <v/>
      </c>
      <c r="AP50" s="26">
        <f>IF(OR(D50="FSEN",D50="FV40",D50="FV50",D50="FV60",D50="FV70",D50="FV80",D50="FU23",D50="FU19",D50="FU17"),COUNTIF(D$2:D50,"F*"),"")</f>
        <v>9</v>
      </c>
      <c r="AQ50" s="3" t="str">
        <f>IF(OR(D50="FU23",D50="FU19",D50="FU17"),COUNTIF(D$2:D50,"FU*"),"")</f>
        <v/>
      </c>
      <c r="AR50" s="3" t="str">
        <f>IF(OR(D50="FU19",D50="FU17"),COUNTIF(D$2:D50,"FU1*"),"")</f>
        <v/>
      </c>
      <c r="AS50" s="3" t="str">
        <f>IF(OR(D50="FU17"),COUNTIF(D$2:D50,"FU17"),"")</f>
        <v/>
      </c>
      <c r="AT50" s="3" t="str">
        <f>IF(OR(D50="FV40",D50="FV50",D50="FV60",D50="FV70",D50="FV80"),COUNTIF(D$2:D50,"FV*"),"")</f>
        <v/>
      </c>
      <c r="AU50" s="3" t="str">
        <f>IF(OR(D50="FV50",D50="FV60",D50="FV70",D50="FV80"),COUNTIF(D$2:D50,"FV50")+COUNTIF(D$2:D50,"FV60")+COUNTIF(D$2:D50,"FV70")+COUNTIF(D$2:D50,"FV80"),"")</f>
        <v/>
      </c>
      <c r="AV50" s="3" t="str">
        <f>IF(OR(D50="FV60",D50="FV70",D50="FV80"),COUNTIF(D$2:D50,"FV60")+COUNTIF(D$2:D50,"FV70")+COUNTIF(D$2:D50,"FV80"),"")</f>
        <v/>
      </c>
      <c r="AW50" s="3" t="str">
        <f>IF(OR(D50="FV70",D50="FV80"),COUNTIF(D$2:D50,"FV70")+COUNTIF(D$2:D50,"FV80"),"")</f>
        <v/>
      </c>
      <c r="AX50" s="24"/>
    </row>
    <row r="51" spans="1:50" x14ac:dyDescent="0.45">
      <c r="A51" s="3">
        <v>50</v>
      </c>
      <c r="B51" t="str">
        <v>Natalie Hawkrigg</v>
      </c>
      <c r="C51" t="str">
        <v>Northern Fells Running Club</v>
      </c>
      <c r="D51" s="3" t="str">
        <v>FV50</v>
      </c>
      <c r="E51" s="19">
        <v>5.3564814814814815E-2</v>
      </c>
      <c r="F51" s="42" t="str">
        <f t="shared" si="14"/>
        <v>F</v>
      </c>
      <c r="G51" s="36" t="str">
        <f>IF(OR(C51="",C51=" ",C51="FRA",C51="unattached",C51="(no club)",F51="F"),"",COUNTIFS(C$2:C51,C51,D$2:D51,"M*"))</f>
        <v/>
      </c>
      <c r="H51" t="str">
        <f t="shared" si="22"/>
        <v/>
      </c>
      <c r="I51" t="str">
        <f t="shared" si="21"/>
        <v/>
      </c>
      <c r="J51" t="str">
        <f t="shared" si="23"/>
        <v/>
      </c>
      <c r="K51" t="str">
        <f t="shared" si="24"/>
        <v/>
      </c>
      <c r="L51" t="str">
        <f t="shared" si="25"/>
        <v/>
      </c>
      <c r="M51" t="str">
        <f t="shared" si="26"/>
        <v/>
      </c>
      <c r="N51" t="str">
        <f t="shared" si="27"/>
        <v/>
      </c>
      <c r="O51" t="str">
        <f t="shared" si="28"/>
        <v/>
      </c>
      <c r="P51" t="str">
        <f t="shared" si="19"/>
        <v/>
      </c>
      <c r="Q51" t="str">
        <f t="shared" si="15"/>
        <v/>
      </c>
      <c r="R51" s="26">
        <f>IF(OR(C51="",C51=" ",C51="FRA",C51="unattached",C51="(no club)",F51="M"),"",COUNTIFS(C$2:C51,C51,D$2:D51,"F*"))</f>
        <v>4</v>
      </c>
      <c r="S51" t="str">
        <f t="shared" si="29"/>
        <v>Northern Fells Running Club4</v>
      </c>
      <c r="T51" t="str">
        <f t="shared" si="30"/>
        <v/>
      </c>
      <c r="U51" t="str">
        <f t="shared" si="31"/>
        <v/>
      </c>
      <c r="V51" t="str">
        <f t="shared" si="32"/>
        <v/>
      </c>
      <c r="W51" t="str">
        <f t="shared" si="16"/>
        <v/>
      </c>
      <c r="X51" t="str">
        <f t="shared" si="33"/>
        <v/>
      </c>
      <c r="Y51" t="str">
        <f t="shared" si="17"/>
        <v/>
      </c>
      <c r="Z51" t="str">
        <f t="shared" si="34"/>
        <v/>
      </c>
      <c r="AA51" t="str">
        <f t="shared" si="20"/>
        <v/>
      </c>
      <c r="AB51" t="str">
        <f t="shared" si="18"/>
        <v/>
      </c>
      <c r="AC51" s="26" t="str">
        <f>IF(OR(D51="MSEN",D51="MV40",D51="MV50",D51="MV60",D51="MV70",D51="MV80",D51="MU23",D51="MU19",D51="MU17"),COUNTIF(D$2:D51,"M*"),"")</f>
        <v/>
      </c>
      <c r="AD51" s="3" t="str">
        <f>IF(OR(D51="MU23",D51="MU19",D51="MU17"),COUNTIF(D$2:D51,"MU*"),"")</f>
        <v/>
      </c>
      <c r="AE51" s="3" t="str">
        <f>IF(OR(D51="MU19",D51="MU17"),COUNTIF(D$2:D51,"MU1*"),"")</f>
        <v/>
      </c>
      <c r="AF51" s="3" t="str">
        <f>IF(OR(D51="MU17"),COUNTIF(D$2:D51,"MU17"),"")</f>
        <v/>
      </c>
      <c r="AL51" s="3" t="str">
        <f>IF(OR(D51="MV40",D51="MV50",D51="MV60",D51="MV70",D51="MV80"),COUNTIF(D$2:D51,"MV*"),"")</f>
        <v/>
      </c>
      <c r="AM51" s="3" t="str">
        <f>IF(OR(D51="MV50",D51="MV60",D51="MV70",D51="MV80"),COUNTIF(D$2:D51,"MV50")+COUNTIF(D$2:D51,"MV60")+COUNTIF(D$2:D51,"MV70")+COUNTIF(D$2:D51,"MV80"),"")</f>
        <v/>
      </c>
      <c r="AN51" s="3" t="str">
        <f>IF(OR(D51="MV60",D51="MV70",D51="MV80"),COUNTIF(D$2:D51,"MV60")+COUNTIF(D$2:D51,"MV70")+COUNTIF(D$2:D51,"MV80"),"")</f>
        <v/>
      </c>
      <c r="AO51" s="3" t="str">
        <f>IF(OR(D51="MV70",D51="MV80"),COUNTIF(D$2:D51,"MV70")+COUNTIF(D$2:D51,"MV80"),"")</f>
        <v/>
      </c>
      <c r="AP51" s="26">
        <f>IF(OR(D51="FSEN",D51="FV40",D51="FV50",D51="FV60",D51="FV70",D51="FV80",D51="FU23",D51="FU19",D51="FU17"),COUNTIF(D$2:D51,"F*"),"")</f>
        <v>10</v>
      </c>
      <c r="AQ51" s="3" t="str">
        <f>IF(OR(D51="FU23",D51="FU19",D51="FU17"),COUNTIF(D$2:D51,"FU*"),"")</f>
        <v/>
      </c>
      <c r="AR51" s="3" t="str">
        <f>IF(OR(D51="FU19",D51="FU17"),COUNTIF(D$2:D51,"FU1*"),"")</f>
        <v/>
      </c>
      <c r="AS51" s="3" t="str">
        <f>IF(OR(D51="FU17"),COUNTIF(D$2:D51,"FU17"),"")</f>
        <v/>
      </c>
      <c r="AT51" s="3">
        <f>IF(OR(D51="FV40",D51="FV50",D51="FV60",D51="FV70",D51="FV80"),COUNTIF(D$2:D51,"FV*"),"")</f>
        <v>5</v>
      </c>
      <c r="AU51" s="3">
        <f>IF(OR(D51="FV50",D51="FV60",D51="FV70",D51="FV80"),COUNTIF(D$2:D51,"FV50")+COUNTIF(D$2:D51,"FV60")+COUNTIF(D$2:D51,"FV70")+COUNTIF(D$2:D51,"FV80"),"")</f>
        <v>3</v>
      </c>
      <c r="AV51" s="3" t="str">
        <f>IF(OR(D51="FV60",D51="FV70",D51="FV80"),COUNTIF(D$2:D51,"FV60")+COUNTIF(D$2:D51,"FV70")+COUNTIF(D$2:D51,"FV80"),"")</f>
        <v/>
      </c>
      <c r="AW51" s="3" t="str">
        <f>IF(OR(D51="FV70",D51="FV80"),COUNTIF(D$2:D51,"FV70")+COUNTIF(D$2:D51,"FV80"),"")</f>
        <v/>
      </c>
      <c r="AX51" s="24"/>
    </row>
    <row r="52" spans="1:50" x14ac:dyDescent="0.45">
      <c r="A52" s="3">
        <v>51</v>
      </c>
      <c r="B52" t="str">
        <v>David Anderson</v>
      </c>
      <c r="C52" t="str">
        <v>Pudsey &amp; Bramley AC</v>
      </c>
      <c r="D52" s="3" t="str">
        <v>MV50</v>
      </c>
      <c r="E52" s="19">
        <v>5.3703703703703705E-2</v>
      </c>
      <c r="F52" s="42" t="str">
        <f t="shared" si="14"/>
        <v>M</v>
      </c>
      <c r="G52" s="36">
        <f>IF(OR(C52="",C52=" ",C52="FRA",C52="unattached",C52="(no club)",F52="F"),"",COUNTIFS(C$2:C52,C52,D$2:D52,"M*"))</f>
        <v>1</v>
      </c>
      <c r="H52" t="str">
        <f t="shared" si="22"/>
        <v>Pudsey &amp; Bramley AC1</v>
      </c>
      <c r="I52" t="str">
        <f t="shared" ref="I52:I83" si="35">IF(G52=3,C52,"")</f>
        <v/>
      </c>
      <c r="J52" t="str">
        <f t="shared" si="23"/>
        <v/>
      </c>
      <c r="K52" t="str">
        <f t="shared" si="24"/>
        <v/>
      </c>
      <c r="L52" t="str">
        <f t="shared" si="25"/>
        <v/>
      </c>
      <c r="M52" t="str">
        <f t="shared" si="26"/>
        <v/>
      </c>
      <c r="N52" t="str">
        <f t="shared" si="27"/>
        <v/>
      </c>
      <c r="O52" t="str">
        <f t="shared" si="28"/>
        <v/>
      </c>
      <c r="P52" t="str">
        <f t="shared" si="19"/>
        <v/>
      </c>
      <c r="Q52" t="str">
        <f t="shared" si="15"/>
        <v/>
      </c>
      <c r="R52" s="26" t="str">
        <f>IF(OR(C52="",C52=" ",C52="FRA",C52="unattached",C52="(no club)",F52="M"),"",COUNTIFS(C$2:C52,C52,D$2:D52,"F*"))</f>
        <v/>
      </c>
      <c r="S52" t="str">
        <f t="shared" si="29"/>
        <v/>
      </c>
      <c r="T52" t="str">
        <f t="shared" si="30"/>
        <v/>
      </c>
      <c r="U52" t="str">
        <f t="shared" si="31"/>
        <v/>
      </c>
      <c r="V52" t="str">
        <f t="shared" si="32"/>
        <v/>
      </c>
      <c r="W52" t="str">
        <f t="shared" si="16"/>
        <v/>
      </c>
      <c r="X52" t="str">
        <f t="shared" si="33"/>
        <v/>
      </c>
      <c r="Y52" t="str">
        <f t="shared" si="17"/>
        <v/>
      </c>
      <c r="Z52" t="str">
        <f t="shared" si="34"/>
        <v/>
      </c>
      <c r="AA52" t="str">
        <f t="shared" si="20"/>
        <v/>
      </c>
      <c r="AB52" t="str">
        <f t="shared" si="18"/>
        <v/>
      </c>
      <c r="AC52" s="26">
        <f>IF(OR(D52="MSEN",D52="MV40",D52="MV50",D52="MV60",D52="MV70",D52="MV80",D52="MU23",D52="MU19",D52="MU17"),COUNTIF(D$2:D52,"M*"),"")</f>
        <v>41</v>
      </c>
      <c r="AD52" s="3" t="str">
        <f>IF(OR(D52="MU23",D52="MU19",D52="MU17"),COUNTIF(D$2:D52,"MU*"),"")</f>
        <v/>
      </c>
      <c r="AE52" s="3" t="str">
        <f>IF(OR(D52="MU19",D52="MU17"),COUNTIF(D$2:D52,"MU1*"),"")</f>
        <v/>
      </c>
      <c r="AF52" s="3" t="str">
        <f>IF(OR(D52="MU17"),COUNTIF(D$2:D52,"MU17"),"")</f>
        <v/>
      </c>
      <c r="AL52" s="3">
        <f>IF(OR(D52="MV40",D52="MV50",D52="MV60",D52="MV70",D52="MV80"),COUNTIF(D$2:D52,"MV*"),"")</f>
        <v>23</v>
      </c>
      <c r="AM52" s="3">
        <f>IF(OR(D52="MV50",D52="MV60",D52="MV70",D52="MV80"),COUNTIF(D$2:D52,"MV50")+COUNTIF(D$2:D52,"MV60")+COUNTIF(D$2:D52,"MV70")+COUNTIF(D$2:D52,"MV80"),"")</f>
        <v>14</v>
      </c>
      <c r="AN52" s="3" t="str">
        <f>IF(OR(D52="MV60",D52="MV70",D52="MV80"),COUNTIF(D$2:D52,"MV60")+COUNTIF(D$2:D52,"MV70")+COUNTIF(D$2:D52,"MV80"),"")</f>
        <v/>
      </c>
      <c r="AO52" s="3" t="str">
        <f>IF(OR(D52="MV70",D52="MV80"),COUNTIF(D$2:D52,"MV70")+COUNTIF(D$2:D52,"MV80"),"")</f>
        <v/>
      </c>
      <c r="AP52" s="26" t="str">
        <f>IF(OR(D52="FSEN",D52="FV40",D52="FV50",D52="FV60",D52="FV70",D52="FV80",D52="FU23",D52="FU19",D52="FU17"),COUNTIF(D$2:D52,"F*"),"")</f>
        <v/>
      </c>
      <c r="AQ52" s="3" t="str">
        <f>IF(OR(D52="FU23",D52="FU19",D52="FU17"),COUNTIF(D$2:D52,"FU*"),"")</f>
        <v/>
      </c>
      <c r="AR52" s="3" t="str">
        <f>IF(OR(D52="FU19",D52="FU17"),COUNTIF(D$2:D52,"FU1*"),"")</f>
        <v/>
      </c>
      <c r="AS52" s="3" t="str">
        <f>IF(OR(D52="FU17"),COUNTIF(D$2:D52,"FU17"),"")</f>
        <v/>
      </c>
      <c r="AT52" s="3" t="str">
        <f>IF(OR(D52="FV40",D52="FV50",D52="FV60",D52="FV70",D52="FV80"),COUNTIF(D$2:D52,"FV*"),"")</f>
        <v/>
      </c>
      <c r="AU52" s="3" t="str">
        <f>IF(OR(D52="FV50",D52="FV60",D52="FV70",D52="FV80"),COUNTIF(D$2:D52,"FV50")+COUNTIF(D$2:D52,"FV60")+COUNTIF(D$2:D52,"FV70")+COUNTIF(D$2:D52,"FV80"),"")</f>
        <v/>
      </c>
      <c r="AV52" s="3" t="str">
        <f>IF(OR(D52="FV60",D52="FV70",D52="FV80"),COUNTIF(D$2:D52,"FV60")+COUNTIF(D$2:D52,"FV70")+COUNTIF(D$2:D52,"FV80"),"")</f>
        <v/>
      </c>
      <c r="AW52" s="3" t="str">
        <f>IF(OR(D52="FV70",D52="FV80"),COUNTIF(D$2:D52,"FV70")+COUNTIF(D$2:D52,"FV80"),"")</f>
        <v/>
      </c>
      <c r="AX52" s="24"/>
    </row>
    <row r="53" spans="1:50" x14ac:dyDescent="0.45">
      <c r="A53" s="3">
        <v>52</v>
      </c>
      <c r="B53" t="str">
        <v>Paul Simpson</v>
      </c>
      <c r="C53" t="str">
        <v>Ambleside AC</v>
      </c>
      <c r="D53" s="3" t="str">
        <v>MV60</v>
      </c>
      <c r="E53" s="19">
        <v>5.4421296296296294E-2</v>
      </c>
      <c r="F53" s="42" t="str">
        <f t="shared" si="14"/>
        <v>M</v>
      </c>
      <c r="G53" s="36">
        <f>IF(OR(C53="",C53=" ",C53="FRA",C53="unattached",C53="(no club)",F53="F"),"",COUNTIFS(C$2:C53,C53,D$2:D53,"M*"))</f>
        <v>2</v>
      </c>
      <c r="H53" t="str">
        <f t="shared" si="22"/>
        <v>Ambleside AC2</v>
      </c>
      <c r="I53" t="str">
        <f t="shared" si="35"/>
        <v/>
      </c>
      <c r="J53" t="str">
        <f t="shared" si="23"/>
        <v/>
      </c>
      <c r="K53" t="str">
        <f t="shared" si="24"/>
        <v/>
      </c>
      <c r="L53" t="str">
        <f t="shared" si="25"/>
        <v/>
      </c>
      <c r="M53" t="str">
        <f t="shared" si="26"/>
        <v/>
      </c>
      <c r="N53" t="str">
        <f t="shared" si="27"/>
        <v/>
      </c>
      <c r="O53" t="str">
        <f t="shared" si="28"/>
        <v/>
      </c>
      <c r="P53" t="str">
        <f t="shared" si="19"/>
        <v/>
      </c>
      <c r="Q53" t="str">
        <f t="shared" si="15"/>
        <v/>
      </c>
      <c r="R53" s="26" t="str">
        <f>IF(OR(C53="",C53=" ",C53="FRA",C53="unattached",C53="(no club)",F53="M"),"",COUNTIFS(C$2:C53,C53,D$2:D53,"F*"))</f>
        <v/>
      </c>
      <c r="S53" t="str">
        <f t="shared" si="29"/>
        <v/>
      </c>
      <c r="T53" t="str">
        <f t="shared" si="30"/>
        <v/>
      </c>
      <c r="U53" t="str">
        <f t="shared" si="31"/>
        <v/>
      </c>
      <c r="V53" t="str">
        <f t="shared" si="32"/>
        <v/>
      </c>
      <c r="W53" t="str">
        <f t="shared" si="16"/>
        <v/>
      </c>
      <c r="X53" t="str">
        <f t="shared" si="33"/>
        <v/>
      </c>
      <c r="Y53" t="str">
        <f t="shared" si="17"/>
        <v/>
      </c>
      <c r="Z53" t="str">
        <f t="shared" si="34"/>
        <v/>
      </c>
      <c r="AA53" t="str">
        <f t="shared" si="20"/>
        <v/>
      </c>
      <c r="AB53" t="str">
        <f t="shared" si="18"/>
        <v/>
      </c>
      <c r="AC53" s="26">
        <f>IF(OR(D53="MSEN",D53="MV40",D53="MV50",D53="MV60",D53="MV70",D53="MV80",D53="MU23",D53="MU19",D53="MU17"),COUNTIF(D$2:D53,"M*"),"")</f>
        <v>42</v>
      </c>
      <c r="AD53" s="3" t="str">
        <f>IF(OR(D53="MU23",D53="MU19",D53="MU17"),COUNTIF(D$2:D53,"MU*"),"")</f>
        <v/>
      </c>
      <c r="AE53" s="3" t="str">
        <f>IF(OR(D53="MU19",D53="MU17"),COUNTIF(D$2:D53,"MU1*"),"")</f>
        <v/>
      </c>
      <c r="AF53" s="3" t="str">
        <f>IF(OR(D53="MU17"),COUNTIF(D$2:D53,"MU17"),"")</f>
        <v/>
      </c>
      <c r="AL53" s="3">
        <f>IF(OR(D53="MV40",D53="MV50",D53="MV60",D53="MV70",D53="MV80"),COUNTIF(D$2:D53,"MV*"),"")</f>
        <v>24</v>
      </c>
      <c r="AM53" s="3">
        <f>IF(OR(D53="MV50",D53="MV60",D53="MV70",D53="MV80"),COUNTIF(D$2:D53,"MV50")+COUNTIF(D$2:D53,"MV60")+COUNTIF(D$2:D53,"MV70")+COUNTIF(D$2:D53,"MV80"),"")</f>
        <v>15</v>
      </c>
      <c r="AN53" s="3">
        <f>IF(OR(D53="MV60",D53="MV70",D53="MV80"),COUNTIF(D$2:D53,"MV60")+COUNTIF(D$2:D53,"MV70")+COUNTIF(D$2:D53,"MV80"),"")</f>
        <v>5</v>
      </c>
      <c r="AO53" s="3" t="str">
        <f>IF(OR(D53="MV70",D53="MV80"),COUNTIF(D$2:D53,"MV70")+COUNTIF(D$2:D53,"MV80"),"")</f>
        <v/>
      </c>
      <c r="AP53" s="26" t="str">
        <f>IF(OR(D53="FSEN",D53="FV40",D53="FV50",D53="FV60",D53="FV70",D53="FV80",D53="FU23",D53="FU19",D53="FU17"),COUNTIF(D$2:D53,"F*"),"")</f>
        <v/>
      </c>
      <c r="AQ53" s="3" t="str">
        <f>IF(OR(D53="FU23",D53="FU19",D53="FU17"),COUNTIF(D$2:D53,"FU*"),"")</f>
        <v/>
      </c>
      <c r="AR53" s="3" t="str">
        <f>IF(OR(D53="FU19",D53="FU17"),COUNTIF(D$2:D53,"FU1*"),"")</f>
        <v/>
      </c>
      <c r="AS53" s="3" t="str">
        <f>IF(OR(D53="FU17"),COUNTIF(D$2:D53,"FU17"),"")</f>
        <v/>
      </c>
      <c r="AT53" s="3" t="str">
        <f>IF(OR(D53="FV40",D53="FV50",D53="FV60",D53="FV70",D53="FV80"),COUNTIF(D$2:D53,"FV*"),"")</f>
        <v/>
      </c>
      <c r="AU53" s="3" t="str">
        <f>IF(OR(D53="FV50",D53="FV60",D53="FV70",D53="FV80"),COUNTIF(D$2:D53,"FV50")+COUNTIF(D$2:D53,"FV60")+COUNTIF(D$2:D53,"FV70")+COUNTIF(D$2:D53,"FV80"),"")</f>
        <v/>
      </c>
      <c r="AV53" s="3" t="str">
        <f>IF(OR(D53="FV60",D53="FV70",D53="FV80"),COUNTIF(D$2:D53,"FV60")+COUNTIF(D$2:D53,"FV70")+COUNTIF(D$2:D53,"FV80"),"")</f>
        <v/>
      </c>
      <c r="AW53" s="3" t="str">
        <f>IF(OR(D53="FV70",D53="FV80"),COUNTIF(D$2:D53,"FV70")+COUNTIF(D$2:D53,"FV80"),"")</f>
        <v/>
      </c>
      <c r="AX53" s="24"/>
    </row>
    <row r="54" spans="1:50" x14ac:dyDescent="0.45">
      <c r="A54" s="3">
        <v>53</v>
      </c>
      <c r="B54" t="str">
        <v>Marco Aveta</v>
      </c>
      <c r="C54" t="str">
        <v>Northern Fells Running Club</v>
      </c>
      <c r="D54" s="3" t="str">
        <v>MV50</v>
      </c>
      <c r="E54" s="19">
        <v>5.5393518518518516E-2</v>
      </c>
      <c r="F54" s="42" t="str">
        <f t="shared" si="14"/>
        <v>M</v>
      </c>
      <c r="G54" s="36">
        <f>IF(OR(C54="",C54=" ",C54="FRA",C54="unattached",C54="(no club)",F54="F"),"",COUNTIFS(C$2:C54,C54,D$2:D54,"M*"))</f>
        <v>8</v>
      </c>
      <c r="H54" t="str">
        <f t="shared" si="22"/>
        <v>Northern Fells Running Club8</v>
      </c>
      <c r="I54" t="str">
        <f t="shared" si="35"/>
        <v/>
      </c>
      <c r="J54" t="str">
        <f t="shared" si="23"/>
        <v/>
      </c>
      <c r="K54" t="str">
        <f t="shared" si="24"/>
        <v/>
      </c>
      <c r="L54" t="str">
        <f t="shared" si="25"/>
        <v/>
      </c>
      <c r="M54" t="str">
        <f t="shared" si="26"/>
        <v/>
      </c>
      <c r="N54" t="str">
        <f t="shared" si="27"/>
        <v/>
      </c>
      <c r="O54" t="str">
        <f t="shared" si="28"/>
        <v/>
      </c>
      <c r="P54" t="str">
        <f t="shared" si="19"/>
        <v/>
      </c>
      <c r="Q54" t="str">
        <f t="shared" si="15"/>
        <v/>
      </c>
      <c r="R54" s="26" t="str">
        <f>IF(OR(C54="",C54=" ",C54="FRA",C54="unattached",C54="(no club)",F54="M"),"",COUNTIFS(C$2:C54,C54,D$2:D54,"F*"))</f>
        <v/>
      </c>
      <c r="S54" t="str">
        <f t="shared" si="29"/>
        <v/>
      </c>
      <c r="T54" t="str">
        <f t="shared" si="30"/>
        <v/>
      </c>
      <c r="U54" t="str">
        <f t="shared" si="31"/>
        <v/>
      </c>
      <c r="V54" t="str">
        <f t="shared" si="32"/>
        <v/>
      </c>
      <c r="W54" t="str">
        <f t="shared" si="16"/>
        <v/>
      </c>
      <c r="X54" t="str">
        <f t="shared" si="33"/>
        <v/>
      </c>
      <c r="Y54" t="str">
        <f t="shared" si="17"/>
        <v/>
      </c>
      <c r="Z54" t="str">
        <f t="shared" si="34"/>
        <v/>
      </c>
      <c r="AA54" t="str">
        <f t="shared" si="20"/>
        <v/>
      </c>
      <c r="AB54" t="str">
        <f t="shared" si="18"/>
        <v/>
      </c>
      <c r="AC54" s="26">
        <f>IF(OR(D54="MSEN",D54="MV40",D54="MV50",D54="MV60",D54="MV70",D54="MV80",D54="MU23",D54="MU19",D54="MU17"),COUNTIF(D$2:D54,"M*"),"")</f>
        <v>43</v>
      </c>
      <c r="AD54" s="3" t="str">
        <f>IF(OR(D54="MU23",D54="MU19",D54="MU17"),COUNTIF(D$2:D54,"MU*"),"")</f>
        <v/>
      </c>
      <c r="AE54" s="3" t="str">
        <f>IF(OR(D54="MU19",D54="MU17"),COUNTIF(D$2:D54,"MU1*"),"")</f>
        <v/>
      </c>
      <c r="AF54" s="3" t="str">
        <f>IF(OR(D54="MU17"),COUNTIF(D$2:D54,"MU17"),"")</f>
        <v/>
      </c>
      <c r="AL54" s="3">
        <f>IF(OR(D54="MV40",D54="MV50",D54="MV60",D54="MV70",D54="MV80"),COUNTIF(D$2:D54,"MV*"),"")</f>
        <v>25</v>
      </c>
      <c r="AM54" s="3">
        <f>IF(OR(D54="MV50",D54="MV60",D54="MV70",D54="MV80"),COUNTIF(D$2:D54,"MV50")+COUNTIF(D$2:D54,"MV60")+COUNTIF(D$2:D54,"MV70")+COUNTIF(D$2:D54,"MV80"),"")</f>
        <v>16</v>
      </c>
      <c r="AN54" s="3" t="str">
        <f>IF(OR(D54="MV60",D54="MV70",D54="MV80"),COUNTIF(D$2:D54,"MV60")+COUNTIF(D$2:D54,"MV70")+COUNTIF(D$2:D54,"MV80"),"")</f>
        <v/>
      </c>
      <c r="AO54" s="3" t="str">
        <f>IF(OR(D54="MV70",D54="MV80"),COUNTIF(D$2:D54,"MV70")+COUNTIF(D$2:D54,"MV80"),"")</f>
        <v/>
      </c>
      <c r="AP54" s="26" t="str">
        <f>IF(OR(D54="FSEN",D54="FV40",D54="FV50",D54="FV60",D54="FV70",D54="FV80",D54="FU23",D54="FU19",D54="FU17"),COUNTIF(D$2:D54,"F*"),"")</f>
        <v/>
      </c>
      <c r="AQ54" s="3" t="str">
        <f>IF(OR(D54="FU23",D54="FU19",D54="FU17"),COUNTIF(D$2:D54,"FU*"),"")</f>
        <v/>
      </c>
      <c r="AR54" s="3" t="str">
        <f>IF(OR(D54="FU19",D54="FU17"),COUNTIF(D$2:D54,"FU1*"),"")</f>
        <v/>
      </c>
      <c r="AS54" s="3" t="str">
        <f>IF(OR(D54="FU17"),COUNTIF(D$2:D54,"FU17"),"")</f>
        <v/>
      </c>
      <c r="AT54" s="3" t="str">
        <f>IF(OR(D54="FV40",D54="FV50",D54="FV60",D54="FV70",D54="FV80"),COUNTIF(D$2:D54,"FV*"),"")</f>
        <v/>
      </c>
      <c r="AU54" s="3" t="str">
        <f>IF(OR(D54="FV50",D54="FV60",D54="FV70",D54="FV80"),COUNTIF(D$2:D54,"FV50")+COUNTIF(D$2:D54,"FV60")+COUNTIF(D$2:D54,"FV70")+COUNTIF(D$2:D54,"FV80"),"")</f>
        <v/>
      </c>
      <c r="AV54" s="3" t="str">
        <f>IF(OR(D54="FV60",D54="FV70",D54="FV80"),COUNTIF(D$2:D54,"FV60")+COUNTIF(D$2:D54,"FV70")+COUNTIF(D$2:D54,"FV80"),"")</f>
        <v/>
      </c>
      <c r="AW54" s="3" t="str">
        <f>IF(OR(D54="FV70",D54="FV80"),COUNTIF(D$2:D54,"FV70")+COUNTIF(D$2:D54,"FV80"),"")</f>
        <v/>
      </c>
      <c r="AX54" s="24"/>
    </row>
    <row r="55" spans="1:50" x14ac:dyDescent="0.45">
      <c r="A55" s="3">
        <v>54</v>
      </c>
      <c r="B55" t="str">
        <v>Digby Harris</v>
      </c>
      <c r="C55" t="str">
        <v>Pennine Fell Runners</v>
      </c>
      <c r="D55" s="3" t="str">
        <v>MV50</v>
      </c>
      <c r="E55" s="19">
        <v>5.5868055555555553E-2</v>
      </c>
      <c r="F55" s="42" t="str">
        <f t="shared" si="14"/>
        <v>M</v>
      </c>
      <c r="G55" s="36">
        <f>IF(OR(C55="",C55=" ",C55="FRA",C55="unattached",C55="(no club)",F55="F"),"",COUNTIFS(C$2:C55,C55,D$2:D55,"M*"))</f>
        <v>1</v>
      </c>
      <c r="H55" t="str">
        <f t="shared" si="22"/>
        <v>Pennine Fell Runners1</v>
      </c>
      <c r="I55" t="str">
        <f t="shared" si="35"/>
        <v/>
      </c>
      <c r="J55" t="str">
        <f t="shared" si="23"/>
        <v/>
      </c>
      <c r="K55" t="str">
        <f t="shared" si="24"/>
        <v/>
      </c>
      <c r="L55" t="str">
        <f t="shared" si="25"/>
        <v/>
      </c>
      <c r="M55" t="str">
        <f t="shared" si="26"/>
        <v/>
      </c>
      <c r="N55" t="str">
        <f t="shared" si="27"/>
        <v/>
      </c>
      <c r="O55" t="str">
        <f t="shared" si="28"/>
        <v/>
      </c>
      <c r="P55" t="str">
        <f t="shared" si="19"/>
        <v/>
      </c>
      <c r="Q55" t="str">
        <f t="shared" si="15"/>
        <v/>
      </c>
      <c r="R55" s="26" t="str">
        <f>IF(OR(C55="",C55=" ",C55="FRA",C55="unattached",C55="(no club)",F55="M"),"",COUNTIFS(C$2:C55,C55,D$2:D55,"F*"))</f>
        <v/>
      </c>
      <c r="S55" t="str">
        <f t="shared" si="29"/>
        <v/>
      </c>
      <c r="T55" t="str">
        <f t="shared" si="30"/>
        <v/>
      </c>
      <c r="U55" t="str">
        <f t="shared" si="31"/>
        <v/>
      </c>
      <c r="V55" t="str">
        <f t="shared" si="32"/>
        <v/>
      </c>
      <c r="W55" t="str">
        <f t="shared" si="16"/>
        <v/>
      </c>
      <c r="X55" t="str">
        <f t="shared" si="33"/>
        <v/>
      </c>
      <c r="Y55" t="str">
        <f t="shared" si="17"/>
        <v/>
      </c>
      <c r="Z55" t="str">
        <f t="shared" si="34"/>
        <v/>
      </c>
      <c r="AA55" t="str">
        <f t="shared" si="20"/>
        <v/>
      </c>
      <c r="AB55" t="str">
        <f t="shared" si="18"/>
        <v/>
      </c>
      <c r="AC55" s="26">
        <f>IF(OR(D55="MSEN",D55="MV40",D55="MV50",D55="MV60",D55="MV70",D55="MV80",D55="MU23",D55="MU19",D55="MU17"),COUNTIF(D$2:D55,"M*"),"")</f>
        <v>44</v>
      </c>
      <c r="AD55" s="3" t="str">
        <f>IF(OR(D55="MU23",D55="MU19",D55="MU17"),COUNTIF(D$2:D55,"MU*"),"")</f>
        <v/>
      </c>
      <c r="AE55" s="3" t="str">
        <f>IF(OR(D55="MU19",D55="MU17"),COUNTIF(D$2:D55,"MU1*"),"")</f>
        <v/>
      </c>
      <c r="AF55" s="3" t="str">
        <f>IF(OR(D55="MU17"),COUNTIF(D$2:D55,"MU17"),"")</f>
        <v/>
      </c>
      <c r="AL55" s="3">
        <f>IF(OR(D55="MV40",D55="MV50",D55="MV60",D55="MV70",D55="MV80"),COUNTIF(D$2:D55,"MV*"),"")</f>
        <v>26</v>
      </c>
      <c r="AM55" s="3">
        <f>IF(OR(D55="MV50",D55="MV60",D55="MV70",D55="MV80"),COUNTIF(D$2:D55,"MV50")+COUNTIF(D$2:D55,"MV60")+COUNTIF(D$2:D55,"MV70")+COUNTIF(D$2:D55,"MV80"),"")</f>
        <v>17</v>
      </c>
      <c r="AN55" s="3" t="str">
        <f>IF(OR(D55="MV60",D55="MV70",D55="MV80"),COUNTIF(D$2:D55,"MV60")+COUNTIF(D$2:D55,"MV70")+COUNTIF(D$2:D55,"MV80"),"")</f>
        <v/>
      </c>
      <c r="AO55" s="3" t="str">
        <f>IF(OR(D55="MV70",D55="MV80"),COUNTIF(D$2:D55,"MV70")+COUNTIF(D$2:D55,"MV80"),"")</f>
        <v/>
      </c>
      <c r="AP55" s="26" t="str">
        <f>IF(OR(D55="FSEN",D55="FV40",D55="FV50",D55="FV60",D55="FV70",D55="FV80",D55="FU23",D55="FU19",D55="FU17"),COUNTIF(D$2:D55,"F*"),"")</f>
        <v/>
      </c>
      <c r="AQ55" s="3" t="str">
        <f>IF(OR(D55="FU23",D55="FU19",D55="FU17"),COUNTIF(D$2:D55,"FU*"),"")</f>
        <v/>
      </c>
      <c r="AR55" s="3" t="str">
        <f>IF(OR(D55="FU19",D55="FU17"),COUNTIF(D$2:D55,"FU1*"),"")</f>
        <v/>
      </c>
      <c r="AS55" s="3" t="str">
        <f>IF(OR(D55="FU17"),COUNTIF(D$2:D55,"FU17"),"")</f>
        <v/>
      </c>
      <c r="AT55" s="3" t="str">
        <f>IF(OR(D55="FV40",D55="FV50",D55="FV60",D55="FV70",D55="FV80"),COUNTIF(D$2:D55,"FV*"),"")</f>
        <v/>
      </c>
      <c r="AU55" s="3" t="str">
        <f>IF(OR(D55="FV50",D55="FV60",D55="FV70",D55="FV80"),COUNTIF(D$2:D55,"FV50")+COUNTIF(D$2:D55,"FV60")+COUNTIF(D$2:D55,"FV70")+COUNTIF(D$2:D55,"FV80"),"")</f>
        <v/>
      </c>
      <c r="AV55" s="3" t="str">
        <f>IF(OR(D55="FV60",D55="FV70",D55="FV80"),COUNTIF(D$2:D55,"FV60")+COUNTIF(D$2:D55,"FV70")+COUNTIF(D$2:D55,"FV80"),"")</f>
        <v/>
      </c>
      <c r="AW55" s="3" t="str">
        <f>IF(OR(D55="FV70",D55="FV80"),COUNTIF(D$2:D55,"FV70")+COUNTIF(D$2:D55,"FV80"),"")</f>
        <v/>
      </c>
      <c r="AX55" s="24"/>
    </row>
    <row r="56" spans="1:50" x14ac:dyDescent="0.45">
      <c r="A56" s="3">
        <v>55</v>
      </c>
      <c r="B56" t="str">
        <v>Jim Morris</v>
      </c>
      <c r="C56" t="str">
        <v>Keswick AC</v>
      </c>
      <c r="D56" s="3" t="str">
        <v>MV40</v>
      </c>
      <c r="E56" s="19">
        <v>5.5983796296296295E-2</v>
      </c>
      <c r="F56" s="42" t="str">
        <f t="shared" si="14"/>
        <v>M</v>
      </c>
      <c r="G56" s="36">
        <f>IF(OR(C56="",C56=" ",C56="FRA",C56="unattached",C56="(no club)",F56="F"),"",COUNTIFS(C$2:C56,C56,D$2:D56,"M*"))</f>
        <v>14</v>
      </c>
      <c r="H56" t="str">
        <f t="shared" si="22"/>
        <v>Keswick AC14</v>
      </c>
      <c r="I56" t="str">
        <f t="shared" si="35"/>
        <v/>
      </c>
      <c r="J56" t="str">
        <f t="shared" si="23"/>
        <v/>
      </c>
      <c r="K56" t="str">
        <f t="shared" si="24"/>
        <v/>
      </c>
      <c r="L56" t="str">
        <f t="shared" si="25"/>
        <v/>
      </c>
      <c r="M56" t="str">
        <f t="shared" si="26"/>
        <v/>
      </c>
      <c r="N56" t="str">
        <f t="shared" si="27"/>
        <v/>
      </c>
      <c r="O56" t="str">
        <f t="shared" si="28"/>
        <v/>
      </c>
      <c r="P56" t="str">
        <f t="shared" si="19"/>
        <v/>
      </c>
      <c r="Q56" t="str">
        <f t="shared" si="15"/>
        <v/>
      </c>
      <c r="R56" s="26" t="str">
        <f>IF(OR(C56="",C56=" ",C56="FRA",C56="unattached",C56="(no club)",F56="M"),"",COUNTIFS(C$2:C56,C56,D$2:D56,"F*"))</f>
        <v/>
      </c>
      <c r="S56" t="str">
        <f t="shared" si="29"/>
        <v/>
      </c>
      <c r="T56" t="str">
        <f t="shared" si="30"/>
        <v/>
      </c>
      <c r="U56" t="str">
        <f t="shared" si="31"/>
        <v/>
      </c>
      <c r="V56" t="str">
        <f t="shared" si="32"/>
        <v/>
      </c>
      <c r="W56" t="str">
        <f t="shared" si="16"/>
        <v/>
      </c>
      <c r="X56" t="str">
        <f t="shared" si="33"/>
        <v/>
      </c>
      <c r="Y56" t="str">
        <f t="shared" si="17"/>
        <v/>
      </c>
      <c r="Z56" t="str">
        <f t="shared" si="34"/>
        <v/>
      </c>
      <c r="AA56" t="str">
        <f t="shared" si="20"/>
        <v/>
      </c>
      <c r="AB56" t="str">
        <f t="shared" si="18"/>
        <v/>
      </c>
      <c r="AC56" s="26">
        <f>IF(OR(D56="MSEN",D56="MV40",D56="MV50",D56="MV60",D56="MV70",D56="MV80",D56="MU23",D56="MU19",D56="MU17"),COUNTIF(D$2:D56,"M*"),"")</f>
        <v>45</v>
      </c>
      <c r="AD56" s="3" t="str">
        <f>IF(OR(D56="MU23",D56="MU19",D56="MU17"),COUNTIF(D$2:D56,"MU*"),"")</f>
        <v/>
      </c>
      <c r="AE56" s="3" t="str">
        <f>IF(OR(D56="MU19",D56="MU17"),COUNTIF(D$2:D56,"MU1*"),"")</f>
        <v/>
      </c>
      <c r="AF56" s="3" t="str">
        <f>IF(OR(D56="MU17"),COUNTIF(D$2:D56,"MU17"),"")</f>
        <v/>
      </c>
      <c r="AL56" s="3">
        <f>IF(OR(D56="MV40",D56="MV50",D56="MV60",D56="MV70",D56="MV80"),COUNTIF(D$2:D56,"MV*"),"")</f>
        <v>27</v>
      </c>
      <c r="AM56" s="3" t="str">
        <f>IF(OR(D56="MV50",D56="MV60",D56="MV70",D56="MV80"),COUNTIF(D$2:D56,"MV50")+COUNTIF(D$2:D56,"MV60")+COUNTIF(D$2:D56,"MV70")+COUNTIF(D$2:D56,"MV80"),"")</f>
        <v/>
      </c>
      <c r="AN56" s="3" t="str">
        <f>IF(OR(D56="MV60",D56="MV70",D56="MV80"),COUNTIF(D$2:D56,"MV60")+COUNTIF(D$2:D56,"MV70")+COUNTIF(D$2:D56,"MV80"),"")</f>
        <v/>
      </c>
      <c r="AO56" s="3" t="str">
        <f>IF(OR(D56="MV70",D56="MV80"),COUNTIF(D$2:D56,"MV70")+COUNTIF(D$2:D56,"MV80"),"")</f>
        <v/>
      </c>
      <c r="AP56" s="26" t="str">
        <f>IF(OR(D56="FSEN",D56="FV40",D56="FV50",D56="FV60",D56="FV70",D56="FV80",D56="FU23",D56="FU19",D56="FU17"),COUNTIF(D$2:D56,"F*"),"")</f>
        <v/>
      </c>
      <c r="AQ56" s="3" t="str">
        <f>IF(OR(D56="FU23",D56="FU19",D56="FU17"),COUNTIF(D$2:D56,"FU*"),"")</f>
        <v/>
      </c>
      <c r="AR56" s="3" t="str">
        <f>IF(OR(D56="FU19",D56="FU17"),COUNTIF(D$2:D56,"FU1*"),"")</f>
        <v/>
      </c>
      <c r="AS56" s="3" t="str">
        <f>IF(OR(D56="FU17"),COUNTIF(D$2:D56,"FU17"),"")</f>
        <v/>
      </c>
      <c r="AT56" s="3" t="str">
        <f>IF(OR(D56="FV40",D56="FV50",D56="FV60",D56="FV70",D56="FV80"),COUNTIF(D$2:D56,"FV*"),"")</f>
        <v/>
      </c>
      <c r="AU56" s="3" t="str">
        <f>IF(OR(D56="FV50",D56="FV60",D56="FV70",D56="FV80"),COUNTIF(D$2:D56,"FV50")+COUNTIF(D$2:D56,"FV60")+COUNTIF(D$2:D56,"FV70")+COUNTIF(D$2:D56,"FV80"),"")</f>
        <v/>
      </c>
      <c r="AV56" s="3" t="str">
        <f>IF(OR(D56="FV60",D56="FV70",D56="FV80"),COUNTIF(D$2:D56,"FV60")+COUNTIF(D$2:D56,"FV70")+COUNTIF(D$2:D56,"FV80"),"")</f>
        <v/>
      </c>
      <c r="AW56" s="3" t="str">
        <f>IF(OR(D56="FV70",D56="FV80"),COUNTIF(D$2:D56,"FV70")+COUNTIF(D$2:D56,"FV80"),"")</f>
        <v/>
      </c>
      <c r="AX56" s="24"/>
    </row>
    <row r="57" spans="1:50" x14ac:dyDescent="0.45">
      <c r="A57" s="3">
        <v>56</v>
      </c>
      <c r="B57" t="str">
        <v>Shaun Hardisty</v>
      </c>
      <c r="C57" t="str">
        <v>Eden Runners</v>
      </c>
      <c r="D57" s="3" t="str">
        <v>MV50</v>
      </c>
      <c r="E57" s="19">
        <v>5.6087962962962964E-2</v>
      </c>
      <c r="F57" s="42" t="str">
        <f t="shared" si="14"/>
        <v>M</v>
      </c>
      <c r="G57" s="36">
        <f>IF(OR(C57="",C57=" ",C57="FRA",C57="unattached",C57="(no club)",F57="F"),"",COUNTIFS(C$2:C57,C57,D$2:D57,"M*"))</f>
        <v>8</v>
      </c>
      <c r="H57" t="str">
        <f t="shared" si="22"/>
        <v>Eden Runners8</v>
      </c>
      <c r="I57" t="str">
        <f t="shared" si="35"/>
        <v/>
      </c>
      <c r="J57" t="str">
        <f t="shared" si="23"/>
        <v/>
      </c>
      <c r="K57" t="str">
        <f t="shared" si="24"/>
        <v/>
      </c>
      <c r="L57" t="str">
        <f t="shared" si="25"/>
        <v/>
      </c>
      <c r="M57" t="str">
        <f t="shared" si="26"/>
        <v/>
      </c>
      <c r="N57" t="str">
        <f t="shared" si="27"/>
        <v/>
      </c>
      <c r="O57" t="str">
        <f t="shared" si="28"/>
        <v/>
      </c>
      <c r="P57" t="str">
        <f t="shared" si="19"/>
        <v/>
      </c>
      <c r="Q57" t="str">
        <f t="shared" si="15"/>
        <v/>
      </c>
      <c r="R57" s="26" t="str">
        <f>IF(OR(C57="",C57=" ",C57="FRA",C57="unattached",C57="(no club)",F57="M"),"",COUNTIFS(C$2:C57,C57,D$2:D57,"F*"))</f>
        <v/>
      </c>
      <c r="S57" t="str">
        <f t="shared" si="29"/>
        <v/>
      </c>
      <c r="T57" t="str">
        <f t="shared" si="30"/>
        <v/>
      </c>
      <c r="U57" t="str">
        <f t="shared" si="31"/>
        <v/>
      </c>
      <c r="V57" t="str">
        <f t="shared" si="32"/>
        <v/>
      </c>
      <c r="W57" t="str">
        <f t="shared" si="16"/>
        <v/>
      </c>
      <c r="X57" t="str">
        <f t="shared" si="33"/>
        <v/>
      </c>
      <c r="Y57" t="str">
        <f t="shared" si="17"/>
        <v/>
      </c>
      <c r="Z57" t="str">
        <f t="shared" si="34"/>
        <v/>
      </c>
      <c r="AA57" t="str">
        <f t="shared" si="20"/>
        <v/>
      </c>
      <c r="AB57" t="str">
        <f t="shared" si="18"/>
        <v/>
      </c>
      <c r="AC57" s="26">
        <f>IF(OR(D57="MSEN",D57="MV40",D57="MV50",D57="MV60",D57="MV70",D57="MV80",D57="MU23",D57="MU19",D57="MU17"),COUNTIF(D$2:D57,"M*"),"")</f>
        <v>46</v>
      </c>
      <c r="AD57" s="3" t="str">
        <f>IF(OR(D57="MU23",D57="MU19",D57="MU17"),COUNTIF(D$2:D57,"MU*"),"")</f>
        <v/>
      </c>
      <c r="AE57" s="3" t="str">
        <f>IF(OR(D57="MU19",D57="MU17"),COUNTIF(D$2:D57,"MU1*"),"")</f>
        <v/>
      </c>
      <c r="AF57" s="3" t="str">
        <f>IF(OR(D57="MU17"),COUNTIF(D$2:D57,"MU17"),"")</f>
        <v/>
      </c>
      <c r="AL57" s="3">
        <f>IF(OR(D57="MV40",D57="MV50",D57="MV60",D57="MV70",D57="MV80"),COUNTIF(D$2:D57,"MV*"),"")</f>
        <v>28</v>
      </c>
      <c r="AM57" s="3">
        <f>IF(OR(D57="MV50",D57="MV60",D57="MV70",D57="MV80"),COUNTIF(D$2:D57,"MV50")+COUNTIF(D$2:D57,"MV60")+COUNTIF(D$2:D57,"MV70")+COUNTIF(D$2:D57,"MV80"),"")</f>
        <v>18</v>
      </c>
      <c r="AN57" s="3" t="str">
        <f>IF(OR(D57="MV60",D57="MV70",D57="MV80"),COUNTIF(D$2:D57,"MV60")+COUNTIF(D$2:D57,"MV70")+COUNTIF(D$2:D57,"MV80"),"")</f>
        <v/>
      </c>
      <c r="AO57" s="3" t="str">
        <f>IF(OR(D57="MV70",D57="MV80"),COUNTIF(D$2:D57,"MV70")+COUNTIF(D$2:D57,"MV80"),"")</f>
        <v/>
      </c>
      <c r="AP57" s="26" t="str">
        <f>IF(OR(D57="FSEN",D57="FV40",D57="FV50",D57="FV60",D57="FV70",D57="FV80",D57="FU23",D57="FU19",D57="FU17"),COUNTIF(D$2:D57,"F*"),"")</f>
        <v/>
      </c>
      <c r="AQ57" s="3" t="str">
        <f>IF(OR(D57="FU23",D57="FU19",D57="FU17"),COUNTIF(D$2:D57,"FU*"),"")</f>
        <v/>
      </c>
      <c r="AR57" s="3" t="str">
        <f>IF(OR(D57="FU19",D57="FU17"),COUNTIF(D$2:D57,"FU1*"),"")</f>
        <v/>
      </c>
      <c r="AS57" s="3" t="str">
        <f>IF(OR(D57="FU17"),COUNTIF(D$2:D57,"FU17"),"")</f>
        <v/>
      </c>
      <c r="AT57" s="3" t="str">
        <f>IF(OR(D57="FV40",D57="FV50",D57="FV60",D57="FV70",D57="FV80"),COUNTIF(D$2:D57,"FV*"),"")</f>
        <v/>
      </c>
      <c r="AU57" s="3" t="str">
        <f>IF(OR(D57="FV50",D57="FV60",D57="FV70",D57="FV80"),COUNTIF(D$2:D57,"FV50")+COUNTIF(D$2:D57,"FV60")+COUNTIF(D$2:D57,"FV70")+COUNTIF(D$2:D57,"FV80"),"")</f>
        <v/>
      </c>
      <c r="AV57" s="3" t="str">
        <f>IF(OR(D57="FV60",D57="FV70",D57="FV80"),COUNTIF(D$2:D57,"FV60")+COUNTIF(D$2:D57,"FV70")+COUNTIF(D$2:D57,"FV80"),"")</f>
        <v/>
      </c>
      <c r="AW57" s="3" t="str">
        <f>IF(OR(D57="FV70",D57="FV80"),COUNTIF(D$2:D57,"FV70")+COUNTIF(D$2:D57,"FV80"),"")</f>
        <v/>
      </c>
      <c r="AX57" s="24"/>
    </row>
    <row r="58" spans="1:50" x14ac:dyDescent="0.45">
      <c r="A58" s="3">
        <v>57</v>
      </c>
      <c r="B58" t="str">
        <v>Louise Brown</v>
      </c>
      <c r="C58" t="str">
        <v>Keswick AC</v>
      </c>
      <c r="D58" s="3" t="str">
        <v>FV50</v>
      </c>
      <c r="E58" s="19">
        <v>5.6203703703703707E-2</v>
      </c>
      <c r="F58" s="42" t="str">
        <f t="shared" si="14"/>
        <v>F</v>
      </c>
      <c r="G58" s="36" t="str">
        <f>IF(OR(C58="",C58=" ",C58="FRA",C58="unattached",C58="(no club)",F58="F"),"",COUNTIFS(C$2:C58,C58,D$2:D58,"M*"))</f>
        <v/>
      </c>
      <c r="H58" t="str">
        <f t="shared" si="22"/>
        <v/>
      </c>
      <c r="I58" t="str">
        <f t="shared" si="35"/>
        <v/>
      </c>
      <c r="J58" t="str">
        <f t="shared" si="23"/>
        <v/>
      </c>
      <c r="K58" t="str">
        <f t="shared" si="24"/>
        <v/>
      </c>
      <c r="L58" t="str">
        <f t="shared" si="25"/>
        <v/>
      </c>
      <c r="M58" t="str">
        <f t="shared" si="26"/>
        <v/>
      </c>
      <c r="N58" t="str">
        <f t="shared" si="27"/>
        <v/>
      </c>
      <c r="O58" t="str">
        <f t="shared" si="28"/>
        <v/>
      </c>
      <c r="P58" t="str">
        <f t="shared" si="19"/>
        <v/>
      </c>
      <c r="Q58" t="str">
        <f t="shared" si="15"/>
        <v/>
      </c>
      <c r="R58" s="26">
        <f>IF(OR(C58="",C58=" ",C58="FRA",C58="unattached",C58="(no club)",F58="M"),"",COUNTIFS(C$2:C58,C58,D$2:D58,"F*"))</f>
        <v>7</v>
      </c>
      <c r="S58" t="str">
        <f t="shared" si="29"/>
        <v>Keswick AC7</v>
      </c>
      <c r="T58" t="str">
        <f t="shared" si="30"/>
        <v/>
      </c>
      <c r="U58" t="str">
        <f t="shared" si="31"/>
        <v/>
      </c>
      <c r="V58" t="str">
        <f t="shared" si="32"/>
        <v/>
      </c>
      <c r="W58" t="str">
        <f t="shared" si="16"/>
        <v/>
      </c>
      <c r="X58" t="str">
        <f t="shared" si="33"/>
        <v/>
      </c>
      <c r="Y58" t="str">
        <f t="shared" si="17"/>
        <v/>
      </c>
      <c r="Z58" t="str">
        <f t="shared" si="34"/>
        <v/>
      </c>
      <c r="AA58" t="str">
        <f t="shared" si="20"/>
        <v/>
      </c>
      <c r="AB58" t="str">
        <f t="shared" si="18"/>
        <v/>
      </c>
      <c r="AC58" s="26" t="str">
        <f>IF(OR(D58="MSEN",D58="MV40",D58="MV50",D58="MV60",D58="MV70",D58="MV80",D58="MU23",D58="MU19",D58="MU17"),COUNTIF(D$2:D58,"M*"),"")</f>
        <v/>
      </c>
      <c r="AD58" s="3" t="str">
        <f>IF(OR(D58="MU23",D58="MU19",D58="MU17"),COUNTIF(D$2:D58,"MU*"),"")</f>
        <v/>
      </c>
      <c r="AE58" s="3" t="str">
        <f>IF(OR(D58="MU19",D58="MU17"),COUNTIF(D$2:D58,"MU1*"),"")</f>
        <v/>
      </c>
      <c r="AF58" s="3" t="str">
        <f>IF(OR(D58="MU17"),COUNTIF(D$2:D58,"MU17"),"")</f>
        <v/>
      </c>
      <c r="AL58" s="3" t="str">
        <f>IF(OR(D58="MV40",D58="MV50",D58="MV60",D58="MV70",D58="MV80"),COUNTIF(D$2:D58,"MV*"),"")</f>
        <v/>
      </c>
      <c r="AM58" s="3" t="str">
        <f>IF(OR(D58="MV50",D58="MV60",D58="MV70",D58="MV80"),COUNTIF(D$2:D58,"MV50")+COUNTIF(D$2:D58,"MV60")+COUNTIF(D$2:D58,"MV70")+COUNTIF(D$2:D58,"MV80"),"")</f>
        <v/>
      </c>
      <c r="AN58" s="3" t="str">
        <f>IF(OR(D58="MV60",D58="MV70",D58="MV80"),COUNTIF(D$2:D58,"MV60")+COUNTIF(D$2:D58,"MV70")+COUNTIF(D$2:D58,"MV80"),"")</f>
        <v/>
      </c>
      <c r="AO58" s="3" t="str">
        <f>IF(OR(D58="MV70",D58="MV80"),COUNTIF(D$2:D58,"MV70")+COUNTIF(D$2:D58,"MV80"),"")</f>
        <v/>
      </c>
      <c r="AP58" s="26">
        <f>IF(OR(D58="FSEN",D58="FV40",D58="FV50",D58="FV60",D58="FV70",D58="FV80",D58="FU23",D58="FU19",D58="FU17"),COUNTIF(D$2:D58,"F*"),"")</f>
        <v>11</v>
      </c>
      <c r="AQ58" s="3" t="str">
        <f>IF(OR(D58="FU23",D58="FU19",D58="FU17"),COUNTIF(D$2:D58,"FU*"),"")</f>
        <v/>
      </c>
      <c r="AR58" s="3" t="str">
        <f>IF(OR(D58="FU19",D58="FU17"),COUNTIF(D$2:D58,"FU1*"),"")</f>
        <v/>
      </c>
      <c r="AS58" s="3" t="str">
        <f>IF(OR(D58="FU17"),COUNTIF(D$2:D58,"FU17"),"")</f>
        <v/>
      </c>
      <c r="AT58" s="3">
        <f>IF(OR(D58="FV40",D58="FV50",D58="FV60",D58="FV70",D58="FV80"),COUNTIF(D$2:D58,"FV*"),"")</f>
        <v>6</v>
      </c>
      <c r="AU58" s="3">
        <f>IF(OR(D58="FV50",D58="FV60",D58="FV70",D58="FV80"),COUNTIF(D$2:D58,"FV50")+COUNTIF(D$2:D58,"FV60")+COUNTIF(D$2:D58,"FV70")+COUNTIF(D$2:D58,"FV80"),"")</f>
        <v>4</v>
      </c>
      <c r="AV58" s="3" t="str">
        <f>IF(OR(D58="FV60",D58="FV70",D58="FV80"),COUNTIF(D$2:D58,"FV60")+COUNTIF(D$2:D58,"FV70")+COUNTIF(D$2:D58,"FV80"),"")</f>
        <v/>
      </c>
      <c r="AW58" s="3" t="str">
        <f>IF(OR(D58="FV70",D58="FV80"),COUNTIF(D$2:D58,"FV70")+COUNTIF(D$2:D58,"FV80"),"")</f>
        <v/>
      </c>
      <c r="AX58" s="24"/>
    </row>
    <row r="59" spans="1:50" x14ac:dyDescent="0.45">
      <c r="A59" s="3">
        <v>58</v>
      </c>
      <c r="B59" t="str">
        <v>Philip Boylin</v>
      </c>
      <c r="C59" t="str">
        <v>Northern Fells Running Club</v>
      </c>
      <c r="D59" s="3" t="str">
        <v>MV40</v>
      </c>
      <c r="E59" s="19">
        <v>5.6539351851851855E-2</v>
      </c>
      <c r="F59" s="42" t="str">
        <f t="shared" si="14"/>
        <v>M</v>
      </c>
      <c r="G59" s="36">
        <f>IF(OR(C59="",C59=" ",C59="FRA",C59="unattached",C59="(no club)",F59="F"),"",COUNTIFS(C$2:C59,C59,D$2:D59,"M*"))</f>
        <v>9</v>
      </c>
      <c r="H59" t="str">
        <f t="shared" si="22"/>
        <v>Northern Fells Running Club9</v>
      </c>
      <c r="I59" t="str">
        <f t="shared" si="35"/>
        <v/>
      </c>
      <c r="J59" t="str">
        <f t="shared" si="23"/>
        <v/>
      </c>
      <c r="K59" t="str">
        <f t="shared" si="24"/>
        <v/>
      </c>
      <c r="L59" t="str">
        <f t="shared" si="25"/>
        <v/>
      </c>
      <c r="M59" t="str">
        <f t="shared" si="26"/>
        <v/>
      </c>
      <c r="N59" t="str">
        <f t="shared" si="27"/>
        <v/>
      </c>
      <c r="O59" t="str">
        <f t="shared" si="28"/>
        <v/>
      </c>
      <c r="P59" t="str">
        <f t="shared" si="19"/>
        <v/>
      </c>
      <c r="Q59" t="str">
        <f t="shared" si="15"/>
        <v/>
      </c>
      <c r="R59" s="26" t="str">
        <f>IF(OR(C59="",C59=" ",C59="FRA",C59="unattached",C59="(no club)",F59="M"),"",COUNTIFS(C$2:C59,C59,D$2:D59,"F*"))</f>
        <v/>
      </c>
      <c r="S59" t="str">
        <f t="shared" si="29"/>
        <v/>
      </c>
      <c r="T59" t="str">
        <f t="shared" si="30"/>
        <v/>
      </c>
      <c r="U59" t="str">
        <f t="shared" si="31"/>
        <v/>
      </c>
      <c r="V59" t="str">
        <f t="shared" si="32"/>
        <v/>
      </c>
      <c r="W59" t="str">
        <f t="shared" si="16"/>
        <v/>
      </c>
      <c r="X59" t="str">
        <f t="shared" si="33"/>
        <v/>
      </c>
      <c r="Y59" t="str">
        <f t="shared" si="17"/>
        <v/>
      </c>
      <c r="Z59" t="str">
        <f t="shared" si="34"/>
        <v/>
      </c>
      <c r="AA59" t="str">
        <f t="shared" si="20"/>
        <v/>
      </c>
      <c r="AB59" t="str">
        <f t="shared" si="18"/>
        <v/>
      </c>
      <c r="AC59" s="26">
        <f>IF(OR(D59="MSEN",D59="MV40",D59="MV50",D59="MV60",D59="MV70",D59="MV80",D59="MU23",D59="MU19",D59="MU17"),COUNTIF(D$2:D59,"M*"),"")</f>
        <v>47</v>
      </c>
      <c r="AD59" s="3" t="str">
        <f>IF(OR(D59="MU23",D59="MU19",D59="MU17"),COUNTIF(D$2:D59,"MU*"),"")</f>
        <v/>
      </c>
      <c r="AE59" s="3" t="str">
        <f>IF(OR(D59="MU19",D59="MU17"),COUNTIF(D$2:D59,"MU1*"),"")</f>
        <v/>
      </c>
      <c r="AF59" s="3" t="str">
        <f>IF(OR(D59="MU17"),COUNTIF(D$2:D59,"MU17"),"")</f>
        <v/>
      </c>
      <c r="AL59" s="3">
        <f>IF(OR(D59="MV40",D59="MV50",D59="MV60",D59="MV70",D59="MV80"),COUNTIF(D$2:D59,"MV*"),"")</f>
        <v>29</v>
      </c>
      <c r="AM59" s="3" t="str">
        <f>IF(OR(D59="MV50",D59="MV60",D59="MV70",D59="MV80"),COUNTIF(D$2:D59,"MV50")+COUNTIF(D$2:D59,"MV60")+COUNTIF(D$2:D59,"MV70")+COUNTIF(D$2:D59,"MV80"),"")</f>
        <v/>
      </c>
      <c r="AN59" s="3" t="str">
        <f>IF(OR(D59="MV60",D59="MV70",D59="MV80"),COUNTIF(D$2:D59,"MV60")+COUNTIF(D$2:D59,"MV70")+COUNTIF(D$2:D59,"MV80"),"")</f>
        <v/>
      </c>
      <c r="AO59" s="3" t="str">
        <f>IF(OR(D59="MV70",D59="MV80"),COUNTIF(D$2:D59,"MV70")+COUNTIF(D$2:D59,"MV80"),"")</f>
        <v/>
      </c>
      <c r="AP59" s="26" t="str">
        <f>IF(OR(D59="FSEN",D59="FV40",D59="FV50",D59="FV60",D59="FV70",D59="FV80",D59="FU23",D59="FU19",D59="FU17"),COUNTIF(D$2:D59,"F*"),"")</f>
        <v/>
      </c>
      <c r="AQ59" s="3" t="str">
        <f>IF(OR(D59="FU23",D59="FU19",D59="FU17"),COUNTIF(D$2:D59,"FU*"),"")</f>
        <v/>
      </c>
      <c r="AR59" s="3" t="str">
        <f>IF(OR(D59="FU19",D59="FU17"),COUNTIF(D$2:D59,"FU1*"),"")</f>
        <v/>
      </c>
      <c r="AS59" s="3" t="str">
        <f>IF(OR(D59="FU17"),COUNTIF(D$2:D59,"FU17"),"")</f>
        <v/>
      </c>
      <c r="AT59" s="3" t="str">
        <f>IF(OR(D59="FV40",D59="FV50",D59="FV60",D59="FV70",D59="FV80"),COUNTIF(D$2:D59,"FV*"),"")</f>
        <v/>
      </c>
      <c r="AU59" s="3" t="str">
        <f>IF(OR(D59="FV50",D59="FV60",D59="FV70",D59="FV80"),COUNTIF(D$2:D59,"FV50")+COUNTIF(D$2:D59,"FV60")+COUNTIF(D$2:D59,"FV70")+COUNTIF(D$2:D59,"FV80"),"")</f>
        <v/>
      </c>
      <c r="AV59" s="3" t="str">
        <f>IF(OR(D59="FV60",D59="FV70",D59="FV80"),COUNTIF(D$2:D59,"FV60")+COUNTIF(D$2:D59,"FV70")+COUNTIF(D$2:D59,"FV80"),"")</f>
        <v/>
      </c>
      <c r="AW59" s="3" t="str">
        <f>IF(OR(D59="FV70",D59="FV80"),COUNTIF(D$2:D59,"FV70")+COUNTIF(D$2:D59,"FV80"),"")</f>
        <v/>
      </c>
      <c r="AX59" s="24"/>
    </row>
    <row r="60" spans="1:50" x14ac:dyDescent="0.45">
      <c r="A60" s="3">
        <v>59</v>
      </c>
      <c r="B60" t="str">
        <v>Andrew Woodhead</v>
      </c>
      <c r="C60" t="str">
        <v>Unattached</v>
      </c>
      <c r="D60" s="3" t="str">
        <v>MSEN</v>
      </c>
      <c r="E60" s="19">
        <v>5.7476851851851848E-2</v>
      </c>
      <c r="F60" s="42" t="str">
        <f t="shared" si="14"/>
        <v>M</v>
      </c>
      <c r="G60" s="36" t="str">
        <f>IF(OR(C60="",C60=" ",C60="FRA",C60="unattached",C60="(no club)",F60="F"),"",COUNTIFS(C$2:C60,C60,D$2:D60,"M*"))</f>
        <v/>
      </c>
      <c r="H60" t="str">
        <f t="shared" si="22"/>
        <v/>
      </c>
      <c r="I60" t="str">
        <f t="shared" si="35"/>
        <v/>
      </c>
      <c r="J60" t="str">
        <f t="shared" si="23"/>
        <v/>
      </c>
      <c r="K60" t="str">
        <f t="shared" si="24"/>
        <v/>
      </c>
      <c r="L60" t="str">
        <f t="shared" si="25"/>
        <v/>
      </c>
      <c r="M60" t="str">
        <f t="shared" si="26"/>
        <v/>
      </c>
      <c r="N60" t="str">
        <f t="shared" si="27"/>
        <v/>
      </c>
      <c r="O60" t="str">
        <f t="shared" si="28"/>
        <v/>
      </c>
      <c r="P60" t="str">
        <f t="shared" si="19"/>
        <v/>
      </c>
      <c r="Q60" t="str">
        <f t="shared" si="15"/>
        <v/>
      </c>
      <c r="R60" s="26" t="str">
        <f>IF(OR(C60="",C60=" ",C60="FRA",C60="unattached",C60="(no club)",F60="M"),"",COUNTIFS(C$2:C60,C60,D$2:D60,"F*"))</f>
        <v/>
      </c>
      <c r="S60" t="str">
        <f t="shared" si="29"/>
        <v/>
      </c>
      <c r="T60" t="str">
        <f t="shared" si="30"/>
        <v/>
      </c>
      <c r="U60" t="str">
        <f t="shared" si="31"/>
        <v/>
      </c>
      <c r="V60" t="str">
        <f t="shared" si="32"/>
        <v/>
      </c>
      <c r="W60" t="str">
        <f t="shared" si="16"/>
        <v/>
      </c>
      <c r="X60" t="str">
        <f t="shared" si="33"/>
        <v/>
      </c>
      <c r="Y60" t="str">
        <f t="shared" si="17"/>
        <v/>
      </c>
      <c r="Z60" t="str">
        <f t="shared" si="34"/>
        <v/>
      </c>
      <c r="AA60" t="str">
        <f t="shared" si="20"/>
        <v/>
      </c>
      <c r="AB60" t="str">
        <f t="shared" si="18"/>
        <v/>
      </c>
      <c r="AC60" s="26">
        <f>IF(OR(D60="MSEN",D60="MV40",D60="MV50",D60="MV60",D60="MV70",D60="MV80",D60="MU23",D60="MU19",D60="MU17"),COUNTIF(D$2:D60,"M*"),"")</f>
        <v>48</v>
      </c>
      <c r="AD60" s="3" t="str">
        <f>IF(OR(D60="MU23",D60="MU19",D60="MU17"),COUNTIF(D$2:D60,"MU*"),"")</f>
        <v/>
      </c>
      <c r="AE60" s="3" t="str">
        <f>IF(OR(D60="MU19",D60="MU17"),COUNTIF(D$2:D60,"MU1*"),"")</f>
        <v/>
      </c>
      <c r="AF60" s="3" t="str">
        <f>IF(OR(D60="MU17"),COUNTIF(D$2:D60,"MU17"),"")</f>
        <v/>
      </c>
      <c r="AL60" s="3" t="str">
        <f>IF(OR(D60="MV40",D60="MV50",D60="MV60",D60="MV70",D60="MV80"),COUNTIF(D$2:D60,"MV*"),"")</f>
        <v/>
      </c>
      <c r="AM60" s="3" t="str">
        <f>IF(OR(D60="MV50",D60="MV60",D60="MV70",D60="MV80"),COUNTIF(D$2:D60,"MV50")+COUNTIF(D$2:D60,"MV60")+COUNTIF(D$2:D60,"MV70")+COUNTIF(D$2:D60,"MV80"),"")</f>
        <v/>
      </c>
      <c r="AN60" s="3" t="str">
        <f>IF(OR(D60="MV60",D60="MV70",D60="MV80"),COUNTIF(D$2:D60,"MV60")+COUNTIF(D$2:D60,"MV70")+COUNTIF(D$2:D60,"MV80"),"")</f>
        <v/>
      </c>
      <c r="AO60" s="3" t="str">
        <f>IF(OR(D60="MV70",D60="MV80"),COUNTIF(D$2:D60,"MV70")+COUNTIF(D$2:D60,"MV80"),"")</f>
        <v/>
      </c>
      <c r="AP60" s="26" t="str">
        <f>IF(OR(D60="FSEN",D60="FV40",D60="FV50",D60="FV60",D60="FV70",D60="FV80",D60="FU23",D60="FU19",D60="FU17"),COUNTIF(D$2:D60,"F*"),"")</f>
        <v/>
      </c>
      <c r="AQ60" s="3" t="str">
        <f>IF(OR(D60="FU23",D60="FU19",D60="FU17"),COUNTIF(D$2:D60,"FU*"),"")</f>
        <v/>
      </c>
      <c r="AR60" s="3" t="str">
        <f>IF(OR(D60="FU19",D60="FU17"),COUNTIF(D$2:D60,"FU1*"),"")</f>
        <v/>
      </c>
      <c r="AS60" s="3" t="str">
        <f>IF(OR(D60="FU17"),COUNTIF(D$2:D60,"FU17"),"")</f>
        <v/>
      </c>
      <c r="AT60" s="3" t="str">
        <f>IF(OR(D60="FV40",D60="FV50",D60="FV60",D60="FV70",D60="FV80"),COUNTIF(D$2:D60,"FV*"),"")</f>
        <v/>
      </c>
      <c r="AU60" s="3" t="str">
        <f>IF(OR(D60="FV50",D60="FV60",D60="FV70",D60="FV80"),COUNTIF(D$2:D60,"FV50")+COUNTIF(D$2:D60,"FV60")+COUNTIF(D$2:D60,"FV70")+COUNTIF(D$2:D60,"FV80"),"")</f>
        <v/>
      </c>
      <c r="AV60" s="3" t="str">
        <f>IF(OR(D60="FV60",D60="FV70",D60="FV80"),COUNTIF(D$2:D60,"FV60")+COUNTIF(D$2:D60,"FV70")+COUNTIF(D$2:D60,"FV80"),"")</f>
        <v/>
      </c>
      <c r="AW60" s="3" t="str">
        <f>IF(OR(D60="FV70",D60="FV80"),COUNTIF(D$2:D60,"FV70")+COUNTIF(D$2:D60,"FV80"),"")</f>
        <v/>
      </c>
      <c r="AX60" s="24"/>
    </row>
    <row r="61" spans="1:50" x14ac:dyDescent="0.45">
      <c r="A61" s="3">
        <v>60</v>
      </c>
      <c r="B61" t="str">
        <v>Josh Baillie</v>
      </c>
      <c r="C61" t="str">
        <v>Unattached</v>
      </c>
      <c r="D61" s="3" t="str">
        <v>MSEN</v>
      </c>
      <c r="E61" s="19">
        <v>5.8125000000000003E-2</v>
      </c>
      <c r="F61" s="42" t="str">
        <f t="shared" si="14"/>
        <v>M</v>
      </c>
      <c r="G61" s="36" t="str">
        <f>IF(OR(C61="",C61=" ",C61="FRA",C61="unattached",C61="(no club)",F61="F"),"",COUNTIFS(C$2:C61,C61,D$2:D61,"M*"))</f>
        <v/>
      </c>
      <c r="H61" t="str">
        <f t="shared" si="22"/>
        <v/>
      </c>
      <c r="I61" t="str">
        <f t="shared" si="35"/>
        <v/>
      </c>
      <c r="J61" t="str">
        <f t="shared" si="23"/>
        <v/>
      </c>
      <c r="K61" t="str">
        <f t="shared" si="24"/>
        <v/>
      </c>
      <c r="L61" t="str">
        <f t="shared" si="25"/>
        <v/>
      </c>
      <c r="M61" t="str">
        <f t="shared" si="26"/>
        <v/>
      </c>
      <c r="N61" t="str">
        <f t="shared" si="27"/>
        <v/>
      </c>
      <c r="O61" t="str">
        <f t="shared" si="28"/>
        <v/>
      </c>
      <c r="P61" t="str">
        <f t="shared" si="19"/>
        <v/>
      </c>
      <c r="Q61" t="str">
        <f t="shared" si="15"/>
        <v/>
      </c>
      <c r="R61" s="26" t="str">
        <f>IF(OR(C61="",C61=" ",C61="FRA",C61="unattached",C61="(no club)",F61="M"),"",COUNTIFS(C$2:C61,C61,D$2:D61,"F*"))</f>
        <v/>
      </c>
      <c r="S61" t="str">
        <f t="shared" si="29"/>
        <v/>
      </c>
      <c r="T61" t="str">
        <f t="shared" si="30"/>
        <v/>
      </c>
      <c r="U61" t="str">
        <f t="shared" si="31"/>
        <v/>
      </c>
      <c r="V61" t="str">
        <f t="shared" si="32"/>
        <v/>
      </c>
      <c r="W61" t="str">
        <f t="shared" si="16"/>
        <v/>
      </c>
      <c r="X61" t="str">
        <f t="shared" si="33"/>
        <v/>
      </c>
      <c r="Y61" t="str">
        <f t="shared" si="17"/>
        <v/>
      </c>
      <c r="Z61" t="str">
        <f t="shared" si="34"/>
        <v/>
      </c>
      <c r="AA61" t="str">
        <f t="shared" si="20"/>
        <v/>
      </c>
      <c r="AB61" t="str">
        <f t="shared" si="18"/>
        <v/>
      </c>
      <c r="AC61" s="26">
        <f>IF(OR(D61="MSEN",D61="MV40",D61="MV50",D61="MV60",D61="MV70",D61="MV80",D61="MU23",D61="MU19",D61="MU17"),COUNTIF(D$2:D61,"M*"),"")</f>
        <v>49</v>
      </c>
      <c r="AD61" s="3" t="str">
        <f>IF(OR(D61="MU23",D61="MU19",D61="MU17"),COUNTIF(D$2:D61,"MU*"),"")</f>
        <v/>
      </c>
      <c r="AE61" s="3" t="str">
        <f>IF(OR(D61="MU19",D61="MU17"),COUNTIF(D$2:D61,"MU1*"),"")</f>
        <v/>
      </c>
      <c r="AF61" s="3" t="str">
        <f>IF(OR(D61="MU17"),COUNTIF(D$2:D61,"MU17"),"")</f>
        <v/>
      </c>
      <c r="AL61" s="3" t="str">
        <f>IF(OR(D61="MV40",D61="MV50",D61="MV60",D61="MV70",D61="MV80"),COUNTIF(D$2:D61,"MV*"),"")</f>
        <v/>
      </c>
      <c r="AM61" s="3" t="str">
        <f>IF(OR(D61="MV50",D61="MV60",D61="MV70",D61="MV80"),COUNTIF(D$2:D61,"MV50")+COUNTIF(D$2:D61,"MV60")+COUNTIF(D$2:D61,"MV70")+COUNTIF(D$2:D61,"MV80"),"")</f>
        <v/>
      </c>
      <c r="AN61" s="3" t="str">
        <f>IF(OR(D61="MV60",D61="MV70",D61="MV80"),COUNTIF(D$2:D61,"MV60")+COUNTIF(D$2:D61,"MV70")+COUNTIF(D$2:D61,"MV80"),"")</f>
        <v/>
      </c>
      <c r="AO61" s="3" t="str">
        <f>IF(OR(D61="MV70",D61="MV80"),COUNTIF(D$2:D61,"MV70")+COUNTIF(D$2:D61,"MV80"),"")</f>
        <v/>
      </c>
      <c r="AP61" s="26" t="str">
        <f>IF(OR(D61="FSEN",D61="FV40",D61="FV50",D61="FV60",D61="FV70",D61="FV80",D61="FU23",D61="FU19",D61="FU17"),COUNTIF(D$2:D61,"F*"),"")</f>
        <v/>
      </c>
      <c r="AQ61" s="3" t="str">
        <f>IF(OR(D61="FU23",D61="FU19",D61="FU17"),COUNTIF(D$2:D61,"FU*"),"")</f>
        <v/>
      </c>
      <c r="AR61" s="3" t="str">
        <f>IF(OR(D61="FU19",D61="FU17"),COUNTIF(D$2:D61,"FU1*"),"")</f>
        <v/>
      </c>
      <c r="AS61" s="3" t="str">
        <f>IF(OR(D61="FU17"),COUNTIF(D$2:D61,"FU17"),"")</f>
        <v/>
      </c>
      <c r="AT61" s="3" t="str">
        <f>IF(OR(D61="FV40",D61="FV50",D61="FV60",D61="FV70",D61="FV80"),COUNTIF(D$2:D61,"FV*"),"")</f>
        <v/>
      </c>
      <c r="AU61" s="3" t="str">
        <f>IF(OR(D61="FV50",D61="FV60",D61="FV70",D61="FV80"),COUNTIF(D$2:D61,"FV50")+COUNTIF(D$2:D61,"FV60")+COUNTIF(D$2:D61,"FV70")+COUNTIF(D$2:D61,"FV80"),"")</f>
        <v/>
      </c>
      <c r="AV61" s="3" t="str">
        <f>IF(OR(D61="FV60",D61="FV70",D61="FV80"),COUNTIF(D$2:D61,"FV60")+COUNTIF(D$2:D61,"FV70")+COUNTIF(D$2:D61,"FV80"),"")</f>
        <v/>
      </c>
      <c r="AW61" s="3" t="str">
        <f>IF(OR(D61="FV70",D61="FV80"),COUNTIF(D$2:D61,"FV70")+COUNTIF(D$2:D61,"FV80"),"")</f>
        <v/>
      </c>
      <c r="AX61" s="24"/>
    </row>
    <row r="62" spans="1:50" x14ac:dyDescent="0.45">
      <c r="A62" s="3">
        <v>61</v>
      </c>
      <c r="B62" t="str">
        <v>Lynne Hume</v>
      </c>
      <c r="C62" t="str">
        <v>Keswick AC</v>
      </c>
      <c r="D62" s="3" t="str">
        <v>FV40</v>
      </c>
      <c r="E62" s="19">
        <v>5.949074074074074E-2</v>
      </c>
      <c r="F62" s="42" t="str">
        <f t="shared" si="14"/>
        <v>F</v>
      </c>
      <c r="G62" s="36" t="str">
        <f>IF(OR(C62="",C62=" ",C62="FRA",C62="unattached",C62="(no club)",F62="F"),"",COUNTIFS(C$2:C62,C62,D$2:D62,"M*"))</f>
        <v/>
      </c>
      <c r="H62" t="str">
        <f t="shared" si="22"/>
        <v/>
      </c>
      <c r="I62" t="str">
        <f t="shared" si="35"/>
        <v/>
      </c>
      <c r="J62" t="str">
        <f t="shared" si="23"/>
        <v/>
      </c>
      <c r="K62" t="str">
        <f t="shared" si="24"/>
        <v/>
      </c>
      <c r="L62" t="str">
        <f t="shared" si="25"/>
        <v/>
      </c>
      <c r="M62" t="str">
        <f t="shared" si="26"/>
        <v/>
      </c>
      <c r="N62" t="str">
        <f t="shared" si="27"/>
        <v/>
      </c>
      <c r="O62" t="str">
        <f t="shared" si="28"/>
        <v/>
      </c>
      <c r="P62" t="str">
        <f t="shared" si="19"/>
        <v/>
      </c>
      <c r="Q62" t="str">
        <f t="shared" si="15"/>
        <v/>
      </c>
      <c r="R62" s="26">
        <f>IF(OR(C62="",C62=" ",C62="FRA",C62="unattached",C62="(no club)",F62="M"),"",COUNTIFS(C$2:C62,C62,D$2:D62,"F*"))</f>
        <v>8</v>
      </c>
      <c r="S62" t="str">
        <f t="shared" si="29"/>
        <v>Keswick AC8</v>
      </c>
      <c r="T62" t="str">
        <f t="shared" si="30"/>
        <v/>
      </c>
      <c r="U62" t="str">
        <f t="shared" si="31"/>
        <v/>
      </c>
      <c r="V62" t="str">
        <f t="shared" si="32"/>
        <v/>
      </c>
      <c r="W62" t="str">
        <f t="shared" si="16"/>
        <v/>
      </c>
      <c r="X62" t="str">
        <f t="shared" si="33"/>
        <v/>
      </c>
      <c r="Y62" t="str">
        <f t="shared" si="17"/>
        <v/>
      </c>
      <c r="Z62" t="str">
        <f t="shared" si="34"/>
        <v/>
      </c>
      <c r="AA62" t="str">
        <f t="shared" si="20"/>
        <v/>
      </c>
      <c r="AB62" t="str">
        <f t="shared" si="18"/>
        <v/>
      </c>
      <c r="AC62" s="26" t="str">
        <f>IF(OR(D62="MSEN",D62="MV40",D62="MV50",D62="MV60",D62="MV70",D62="MV80",D62="MU23",D62="MU19",D62="MU17"),COUNTIF(D$2:D62,"M*"),"")</f>
        <v/>
      </c>
      <c r="AD62" s="3" t="str">
        <f>IF(OR(D62="MU23",D62="MU19",D62="MU17"),COUNTIF(D$2:D62,"MU*"),"")</f>
        <v/>
      </c>
      <c r="AE62" s="3" t="str">
        <f>IF(OR(D62="MU19",D62="MU17"),COUNTIF(D$2:D62,"MU1*"),"")</f>
        <v/>
      </c>
      <c r="AF62" s="3" t="str">
        <f>IF(OR(D62="MU17"),COUNTIF(D$2:D62,"MU17"),"")</f>
        <v/>
      </c>
      <c r="AL62" s="3" t="str">
        <f>IF(OR(D62="MV40",D62="MV50",D62="MV60",D62="MV70",D62="MV80"),COUNTIF(D$2:D62,"MV*"),"")</f>
        <v/>
      </c>
      <c r="AM62" s="3" t="str">
        <f>IF(OR(D62="MV50",D62="MV60",D62="MV70",D62="MV80"),COUNTIF(D$2:D62,"MV50")+COUNTIF(D$2:D62,"MV60")+COUNTIF(D$2:D62,"MV70")+COUNTIF(D$2:D62,"MV80"),"")</f>
        <v/>
      </c>
      <c r="AN62" s="3" t="str">
        <f>IF(OR(D62="MV60",D62="MV70",D62="MV80"),COUNTIF(D$2:D62,"MV60")+COUNTIF(D$2:D62,"MV70")+COUNTIF(D$2:D62,"MV80"),"")</f>
        <v/>
      </c>
      <c r="AO62" s="3" t="str">
        <f>IF(OR(D62="MV70",D62="MV80"),COUNTIF(D$2:D62,"MV70")+COUNTIF(D$2:D62,"MV80"),"")</f>
        <v/>
      </c>
      <c r="AP62" s="26">
        <f>IF(OR(D62="FSEN",D62="FV40",D62="FV50",D62="FV60",D62="FV70",D62="FV80",D62="FU23",D62="FU19",D62="FU17"),COUNTIF(D$2:D62,"F*"),"")</f>
        <v>12</v>
      </c>
      <c r="AQ62" s="3" t="str">
        <f>IF(OR(D62="FU23",D62="FU19",D62="FU17"),COUNTIF(D$2:D62,"FU*"),"")</f>
        <v/>
      </c>
      <c r="AR62" s="3" t="str">
        <f>IF(OR(D62="FU19",D62="FU17"),COUNTIF(D$2:D62,"FU1*"),"")</f>
        <v/>
      </c>
      <c r="AS62" s="3" t="str">
        <f>IF(OR(D62="FU17"),COUNTIF(D$2:D62,"FU17"),"")</f>
        <v/>
      </c>
      <c r="AT62" s="3">
        <f>IF(OR(D62="FV40",D62="FV50",D62="FV60",D62="FV70",D62="FV80"),COUNTIF(D$2:D62,"FV*"),"")</f>
        <v>7</v>
      </c>
      <c r="AU62" s="3" t="str">
        <f>IF(OR(D62="FV50",D62="FV60",D62="FV70",D62="FV80"),COUNTIF(D$2:D62,"FV50")+COUNTIF(D$2:D62,"FV60")+COUNTIF(D$2:D62,"FV70")+COUNTIF(D$2:D62,"FV80"),"")</f>
        <v/>
      </c>
      <c r="AV62" s="3" t="str">
        <f>IF(OR(D62="FV60",D62="FV70",D62="FV80"),COUNTIF(D$2:D62,"FV60")+COUNTIF(D$2:D62,"FV70")+COUNTIF(D$2:D62,"FV80"),"")</f>
        <v/>
      </c>
      <c r="AW62" s="3" t="str">
        <f>IF(OR(D62="FV70",D62="FV80"),COUNTIF(D$2:D62,"FV70")+COUNTIF(D$2:D62,"FV80"),"")</f>
        <v/>
      </c>
      <c r="AX62" s="24"/>
    </row>
    <row r="63" spans="1:50" x14ac:dyDescent="0.45">
      <c r="A63" s="3">
        <v>62</v>
      </c>
      <c r="B63" t="str">
        <v>Anna Sanderson</v>
      </c>
      <c r="C63" t="str">
        <v>Northern Fells Running Club</v>
      </c>
      <c r="D63" s="3" t="str">
        <v>FV50</v>
      </c>
      <c r="E63" s="19">
        <v>6.0324074074074072E-2</v>
      </c>
      <c r="F63" s="42" t="str">
        <f t="shared" si="14"/>
        <v>F</v>
      </c>
      <c r="G63" s="36" t="str">
        <f>IF(OR(C63="",C63=" ",C63="FRA",C63="unattached",C63="(no club)",F63="F"),"",COUNTIFS(C$2:C63,C63,D$2:D63,"M*"))</f>
        <v/>
      </c>
      <c r="H63" t="str">
        <f t="shared" si="22"/>
        <v/>
      </c>
      <c r="I63" t="str">
        <f t="shared" si="35"/>
        <v/>
      </c>
      <c r="J63" t="str">
        <f t="shared" si="23"/>
        <v/>
      </c>
      <c r="K63" t="str">
        <f t="shared" si="24"/>
        <v/>
      </c>
      <c r="L63" t="str">
        <f t="shared" si="25"/>
        <v/>
      </c>
      <c r="M63" t="str">
        <f t="shared" si="26"/>
        <v/>
      </c>
      <c r="N63" t="str">
        <f t="shared" si="27"/>
        <v/>
      </c>
      <c r="O63" t="str">
        <f t="shared" si="28"/>
        <v/>
      </c>
      <c r="P63" t="str">
        <f t="shared" si="19"/>
        <v/>
      </c>
      <c r="Q63" t="str">
        <f t="shared" si="15"/>
        <v/>
      </c>
      <c r="R63" s="26">
        <f>IF(OR(C63="",C63=" ",C63="FRA",C63="unattached",C63="(no club)",F63="M"),"",COUNTIFS(C$2:C63,C63,D$2:D63,"F*"))</f>
        <v>5</v>
      </c>
      <c r="S63" t="str">
        <f t="shared" si="29"/>
        <v>Northern Fells Running Club5</v>
      </c>
      <c r="T63" t="str">
        <f t="shared" si="30"/>
        <v/>
      </c>
      <c r="U63" t="str">
        <f t="shared" si="31"/>
        <v/>
      </c>
      <c r="V63" t="str">
        <f t="shared" si="32"/>
        <v/>
      </c>
      <c r="W63" t="str">
        <f t="shared" si="16"/>
        <v/>
      </c>
      <c r="X63" t="str">
        <f t="shared" si="33"/>
        <v/>
      </c>
      <c r="Y63" t="str">
        <f t="shared" si="17"/>
        <v/>
      </c>
      <c r="Z63" t="str">
        <f t="shared" si="34"/>
        <v/>
      </c>
      <c r="AA63" t="str">
        <f t="shared" si="20"/>
        <v/>
      </c>
      <c r="AB63" t="str">
        <f t="shared" si="18"/>
        <v/>
      </c>
      <c r="AC63" s="26" t="str">
        <f>IF(OR(D63="MSEN",D63="MV40",D63="MV50",D63="MV60",D63="MV70",D63="MV80",D63="MU23",D63="MU19",D63="MU17"),COUNTIF(D$2:D63,"M*"),"")</f>
        <v/>
      </c>
      <c r="AD63" s="3" t="str">
        <f>IF(OR(D63="MU23",D63="MU19",D63="MU17"),COUNTIF(D$2:D63,"MU*"),"")</f>
        <v/>
      </c>
      <c r="AE63" s="3" t="str">
        <f>IF(OR(D63="MU19",D63="MU17"),COUNTIF(D$2:D63,"MU1*"),"")</f>
        <v/>
      </c>
      <c r="AF63" s="3" t="str">
        <f>IF(OR(D63="MU17"),COUNTIF(D$2:D63,"MU17"),"")</f>
        <v/>
      </c>
      <c r="AL63" s="3" t="str">
        <f>IF(OR(D63="MV40",D63="MV50",D63="MV60",D63="MV70",D63="MV80"),COUNTIF(D$2:D63,"MV*"),"")</f>
        <v/>
      </c>
      <c r="AM63" s="3" t="str">
        <f>IF(OR(D63="MV50",D63="MV60",D63="MV70",D63="MV80"),COUNTIF(D$2:D63,"MV50")+COUNTIF(D$2:D63,"MV60")+COUNTIF(D$2:D63,"MV70")+COUNTIF(D$2:D63,"MV80"),"")</f>
        <v/>
      </c>
      <c r="AN63" s="3" t="str">
        <f>IF(OR(D63="MV60",D63="MV70",D63="MV80"),COUNTIF(D$2:D63,"MV60")+COUNTIF(D$2:D63,"MV70")+COUNTIF(D$2:D63,"MV80"),"")</f>
        <v/>
      </c>
      <c r="AO63" s="3" t="str">
        <f>IF(OR(D63="MV70",D63="MV80"),COUNTIF(D$2:D63,"MV70")+COUNTIF(D$2:D63,"MV80"),"")</f>
        <v/>
      </c>
      <c r="AP63" s="26">
        <f>IF(OR(D63="FSEN",D63="FV40",D63="FV50",D63="FV60",D63="FV70",D63="FV80",D63="FU23",D63="FU19",D63="FU17"),COUNTIF(D$2:D63,"F*"),"")</f>
        <v>13</v>
      </c>
      <c r="AQ63" s="3" t="str">
        <f>IF(OR(D63="FU23",D63="FU19",D63="FU17"),COUNTIF(D$2:D63,"FU*"),"")</f>
        <v/>
      </c>
      <c r="AR63" s="3" t="str">
        <f>IF(OR(D63="FU19",D63="FU17"),COUNTIF(D$2:D63,"FU1*"),"")</f>
        <v/>
      </c>
      <c r="AS63" s="3" t="str">
        <f>IF(OR(D63="FU17"),COUNTIF(D$2:D63,"FU17"),"")</f>
        <v/>
      </c>
      <c r="AT63" s="3">
        <f>IF(OR(D63="FV40",D63="FV50",D63="FV60",D63="FV70",D63="FV80"),COUNTIF(D$2:D63,"FV*"),"")</f>
        <v>8</v>
      </c>
      <c r="AU63" s="3">
        <f>IF(OR(D63="FV50",D63="FV60",D63="FV70",D63="FV80"),COUNTIF(D$2:D63,"FV50")+COUNTIF(D$2:D63,"FV60")+COUNTIF(D$2:D63,"FV70")+COUNTIF(D$2:D63,"FV80"),"")</f>
        <v>5</v>
      </c>
      <c r="AV63" s="3" t="str">
        <f>IF(OR(D63="FV60",D63="FV70",D63="FV80"),COUNTIF(D$2:D63,"FV60")+COUNTIF(D$2:D63,"FV70")+COUNTIF(D$2:D63,"FV80"),"")</f>
        <v/>
      </c>
      <c r="AW63" s="3" t="str">
        <f>IF(OR(D63="FV70",D63="FV80"),COUNTIF(D$2:D63,"FV70")+COUNTIF(D$2:D63,"FV80"),"")</f>
        <v/>
      </c>
      <c r="AX63" s="24"/>
    </row>
    <row r="64" spans="1:50" x14ac:dyDescent="0.45">
      <c r="A64" s="3">
        <v>63</v>
      </c>
      <c r="B64" t="str">
        <v>Claire Dickinson</v>
      </c>
      <c r="C64" t="str">
        <v>Northern Fells Running Club</v>
      </c>
      <c r="D64" s="3" t="str">
        <v>FV40</v>
      </c>
      <c r="E64" s="19">
        <v>6.0694444444444447E-2</v>
      </c>
      <c r="F64" s="42" t="str">
        <f t="shared" si="14"/>
        <v>F</v>
      </c>
      <c r="G64" s="36" t="str">
        <f>IF(OR(C64="",C64=" ",C64="FRA",C64="unattached",C64="(no club)",F64="F"),"",COUNTIFS(C$2:C64,C64,D$2:D64,"M*"))</f>
        <v/>
      </c>
      <c r="H64" t="str">
        <f t="shared" si="22"/>
        <v/>
      </c>
      <c r="I64" t="str">
        <f t="shared" si="35"/>
        <v/>
      </c>
      <c r="J64" t="str">
        <f t="shared" si="23"/>
        <v/>
      </c>
      <c r="K64" t="str">
        <f t="shared" si="24"/>
        <v/>
      </c>
      <c r="L64" t="str">
        <f t="shared" si="25"/>
        <v/>
      </c>
      <c r="M64" t="str">
        <f t="shared" si="26"/>
        <v/>
      </c>
      <c r="N64" t="str">
        <f t="shared" si="27"/>
        <v/>
      </c>
      <c r="O64" t="str">
        <f t="shared" si="28"/>
        <v/>
      </c>
      <c r="P64" t="str">
        <f t="shared" si="19"/>
        <v/>
      </c>
      <c r="Q64" t="str">
        <f t="shared" si="15"/>
        <v/>
      </c>
      <c r="R64" s="26">
        <f>IF(OR(C64="",C64=" ",C64="FRA",C64="unattached",C64="(no club)",F64="M"),"",COUNTIFS(C$2:C64,C64,D$2:D64,"F*"))</f>
        <v>6</v>
      </c>
      <c r="S64" t="str">
        <f t="shared" si="29"/>
        <v>Northern Fells Running Club6</v>
      </c>
      <c r="T64" t="str">
        <f t="shared" si="30"/>
        <v/>
      </c>
      <c r="U64" t="str">
        <f t="shared" si="31"/>
        <v/>
      </c>
      <c r="V64" t="str">
        <f t="shared" si="32"/>
        <v/>
      </c>
      <c r="W64" t="str">
        <f t="shared" si="16"/>
        <v/>
      </c>
      <c r="X64" t="str">
        <f t="shared" si="33"/>
        <v/>
      </c>
      <c r="Y64" t="str">
        <f t="shared" si="17"/>
        <v/>
      </c>
      <c r="Z64" t="str">
        <f t="shared" si="34"/>
        <v/>
      </c>
      <c r="AA64" t="str">
        <f t="shared" si="20"/>
        <v/>
      </c>
      <c r="AB64" t="str">
        <f t="shared" si="18"/>
        <v/>
      </c>
      <c r="AC64" s="26" t="str">
        <f>IF(OR(D64="MSEN",D64="MV40",D64="MV50",D64="MV60",D64="MV70",D64="MV80",D64="MU23",D64="MU19",D64="MU17"),COUNTIF(D$2:D64,"M*"),"")</f>
        <v/>
      </c>
      <c r="AD64" s="3" t="str">
        <f>IF(OR(D64="MU23",D64="MU19",D64="MU17"),COUNTIF(D$2:D64,"MU*"),"")</f>
        <v/>
      </c>
      <c r="AE64" s="3" t="str">
        <f>IF(OR(D64="MU19",D64="MU17"),COUNTIF(D$2:D64,"MU1*"),"")</f>
        <v/>
      </c>
      <c r="AF64" s="3" t="str">
        <f>IF(OR(D64="MU17"),COUNTIF(D$2:D64,"MU17"),"")</f>
        <v/>
      </c>
      <c r="AL64" s="3" t="str">
        <f>IF(OR(D64="MV40",D64="MV50",D64="MV60",D64="MV70",D64="MV80"),COUNTIF(D$2:D64,"MV*"),"")</f>
        <v/>
      </c>
      <c r="AM64" s="3" t="str">
        <f>IF(OR(D64="MV50",D64="MV60",D64="MV70",D64="MV80"),COUNTIF(D$2:D64,"MV50")+COUNTIF(D$2:D64,"MV60")+COUNTIF(D$2:D64,"MV70")+COUNTIF(D$2:D64,"MV80"),"")</f>
        <v/>
      </c>
      <c r="AN64" s="3" t="str">
        <f>IF(OR(D64="MV60",D64="MV70",D64="MV80"),COUNTIF(D$2:D64,"MV60")+COUNTIF(D$2:D64,"MV70")+COUNTIF(D$2:D64,"MV80"),"")</f>
        <v/>
      </c>
      <c r="AO64" s="3" t="str">
        <f>IF(OR(D64="MV70",D64="MV80"),COUNTIF(D$2:D64,"MV70")+COUNTIF(D$2:D64,"MV80"),"")</f>
        <v/>
      </c>
      <c r="AP64" s="26">
        <f>IF(OR(D64="FSEN",D64="FV40",D64="FV50",D64="FV60",D64="FV70",D64="FV80",D64="FU23",D64="FU19",D64="FU17"),COUNTIF(D$2:D64,"F*"),"")</f>
        <v>14</v>
      </c>
      <c r="AQ64" s="3" t="str">
        <f>IF(OR(D64="FU23",D64="FU19",D64="FU17"),COUNTIF(D$2:D64,"FU*"),"")</f>
        <v/>
      </c>
      <c r="AR64" s="3" t="str">
        <f>IF(OR(D64="FU19",D64="FU17"),COUNTIF(D$2:D64,"FU1*"),"")</f>
        <v/>
      </c>
      <c r="AS64" s="3" t="str">
        <f>IF(OR(D64="FU17"),COUNTIF(D$2:D64,"FU17"),"")</f>
        <v/>
      </c>
      <c r="AT64" s="3">
        <f>IF(OR(D64="FV40",D64="FV50",D64="FV60",D64="FV70",D64="FV80"),COUNTIF(D$2:D64,"FV*"),"")</f>
        <v>9</v>
      </c>
      <c r="AU64" s="3" t="str">
        <f>IF(OR(D64="FV50",D64="FV60",D64="FV70",D64="FV80"),COUNTIF(D$2:D64,"FV50")+COUNTIF(D$2:D64,"FV60")+COUNTIF(D$2:D64,"FV70")+COUNTIF(D$2:D64,"FV80"),"")</f>
        <v/>
      </c>
      <c r="AV64" s="3" t="str">
        <f>IF(OR(D64="FV60",D64="FV70",D64="FV80"),COUNTIF(D$2:D64,"FV60")+COUNTIF(D$2:D64,"FV70")+COUNTIF(D$2:D64,"FV80"),"")</f>
        <v/>
      </c>
      <c r="AW64" s="3" t="str">
        <f>IF(OR(D64="FV70",D64="FV80"),COUNTIF(D$2:D64,"FV70")+COUNTIF(D$2:D64,"FV80"),"")</f>
        <v/>
      </c>
      <c r="AX64" s="24"/>
    </row>
    <row r="65" spans="1:50" x14ac:dyDescent="0.45">
      <c r="A65" s="3">
        <v>64</v>
      </c>
      <c r="B65" t="str">
        <v>Stephen Libby</v>
      </c>
      <c r="C65" t="str">
        <v>Eden Runners</v>
      </c>
      <c r="D65" s="3" t="str">
        <v>MV60</v>
      </c>
      <c r="E65" s="19">
        <v>6.1099537037037036E-2</v>
      </c>
      <c r="F65" s="42" t="str">
        <f t="shared" si="14"/>
        <v>M</v>
      </c>
      <c r="G65" s="36">
        <f>IF(OR(C65="",C65=" ",C65="FRA",C65="unattached",C65="(no club)",F65="F"),"",COUNTIFS(C$2:C65,C65,D$2:D65,"M*"))</f>
        <v>9</v>
      </c>
      <c r="H65" t="str">
        <f t="shared" si="22"/>
        <v>Eden Runners9</v>
      </c>
      <c r="I65" t="str">
        <f t="shared" si="35"/>
        <v/>
      </c>
      <c r="J65" t="str">
        <f t="shared" si="23"/>
        <v/>
      </c>
      <c r="K65" t="str">
        <f t="shared" si="24"/>
        <v/>
      </c>
      <c r="L65" t="str">
        <f t="shared" si="25"/>
        <v/>
      </c>
      <c r="M65" t="str">
        <f t="shared" si="26"/>
        <v/>
      </c>
      <c r="N65" t="str">
        <f t="shared" si="27"/>
        <v/>
      </c>
      <c r="O65" t="str">
        <f t="shared" si="28"/>
        <v/>
      </c>
      <c r="P65" t="str">
        <f t="shared" si="19"/>
        <v/>
      </c>
      <c r="Q65" t="str">
        <f t="shared" si="15"/>
        <v/>
      </c>
      <c r="R65" s="26" t="str">
        <f>IF(OR(C65="",C65=" ",C65="FRA",C65="unattached",C65="(no club)",F65="M"),"",COUNTIFS(C$2:C65,C65,D$2:D65,"F*"))</f>
        <v/>
      </c>
      <c r="S65" t="str">
        <f t="shared" si="29"/>
        <v/>
      </c>
      <c r="T65" t="str">
        <f t="shared" si="30"/>
        <v/>
      </c>
      <c r="U65" t="str">
        <f t="shared" si="31"/>
        <v/>
      </c>
      <c r="V65" t="str">
        <f t="shared" si="32"/>
        <v/>
      </c>
      <c r="W65" t="str">
        <f t="shared" si="16"/>
        <v/>
      </c>
      <c r="X65" t="str">
        <f t="shared" si="33"/>
        <v/>
      </c>
      <c r="Y65" t="str">
        <f t="shared" si="17"/>
        <v/>
      </c>
      <c r="Z65" t="str">
        <f t="shared" si="34"/>
        <v/>
      </c>
      <c r="AA65" t="str">
        <f t="shared" si="20"/>
        <v/>
      </c>
      <c r="AB65" t="str">
        <f t="shared" si="18"/>
        <v/>
      </c>
      <c r="AC65" s="26">
        <f>IF(OR(D65="MSEN",D65="MV40",D65="MV50",D65="MV60",D65="MV70",D65="MV80",D65="MU23",D65="MU19",D65="MU17"),COUNTIF(D$2:D65,"M*"),"")</f>
        <v>50</v>
      </c>
      <c r="AD65" s="3" t="str">
        <f>IF(OR(D65="MU23",D65="MU19",D65="MU17"),COUNTIF(D$2:D65,"MU*"),"")</f>
        <v/>
      </c>
      <c r="AE65" s="3" t="str">
        <f>IF(OR(D65="MU19",D65="MU17"),COUNTIF(D$2:D65,"MU1*"),"")</f>
        <v/>
      </c>
      <c r="AF65" s="3" t="str">
        <f>IF(OR(D65="MU17"),COUNTIF(D$2:D65,"MU17"),"")</f>
        <v/>
      </c>
      <c r="AL65" s="3">
        <f>IF(OR(D65="MV40",D65="MV50",D65="MV60",D65="MV70",D65="MV80"),COUNTIF(D$2:D65,"MV*"),"")</f>
        <v>30</v>
      </c>
      <c r="AM65" s="3">
        <f>IF(OR(D65="MV50",D65="MV60",D65="MV70",D65="MV80"),COUNTIF(D$2:D65,"MV50")+COUNTIF(D$2:D65,"MV60")+COUNTIF(D$2:D65,"MV70")+COUNTIF(D$2:D65,"MV80"),"")</f>
        <v>19</v>
      </c>
      <c r="AN65" s="3">
        <f>IF(OR(D65="MV60",D65="MV70",D65="MV80"),COUNTIF(D$2:D65,"MV60")+COUNTIF(D$2:D65,"MV70")+COUNTIF(D$2:D65,"MV80"),"")</f>
        <v>6</v>
      </c>
      <c r="AO65" s="3" t="str">
        <f>IF(OR(D65="MV70",D65="MV80"),COUNTIF(D$2:D65,"MV70")+COUNTIF(D$2:D65,"MV80"),"")</f>
        <v/>
      </c>
      <c r="AP65" s="26" t="str">
        <f>IF(OR(D65="FSEN",D65="FV40",D65="FV50",D65="FV60",D65="FV70",D65="FV80",D65="FU23",D65="FU19",D65="FU17"),COUNTIF(D$2:D65,"F*"),"")</f>
        <v/>
      </c>
      <c r="AQ65" s="3" t="str">
        <f>IF(OR(D65="FU23",D65="FU19",D65="FU17"),COUNTIF(D$2:D65,"FU*"),"")</f>
        <v/>
      </c>
      <c r="AR65" s="3" t="str">
        <f>IF(OR(D65="FU19",D65="FU17"),COUNTIF(D$2:D65,"FU1*"),"")</f>
        <v/>
      </c>
      <c r="AS65" s="3" t="str">
        <f>IF(OR(D65="FU17"),COUNTIF(D$2:D65,"FU17"),"")</f>
        <v/>
      </c>
      <c r="AT65" s="3" t="str">
        <f>IF(OR(D65="FV40",D65="FV50",D65="FV60",D65="FV70",D65="FV80"),COUNTIF(D$2:D65,"FV*"),"")</f>
        <v/>
      </c>
      <c r="AU65" s="3" t="str">
        <f>IF(OR(D65="FV50",D65="FV60",D65="FV70",D65="FV80"),COUNTIF(D$2:D65,"FV50")+COUNTIF(D$2:D65,"FV60")+COUNTIF(D$2:D65,"FV70")+COUNTIF(D$2:D65,"FV80"),"")</f>
        <v/>
      </c>
      <c r="AV65" s="3" t="str">
        <f>IF(OR(D65="FV60",D65="FV70",D65="FV80"),COUNTIF(D$2:D65,"FV60")+COUNTIF(D$2:D65,"FV70")+COUNTIF(D$2:D65,"FV80"),"")</f>
        <v/>
      </c>
      <c r="AW65" s="3" t="str">
        <f>IF(OR(D65="FV70",D65="FV80"),COUNTIF(D$2:D65,"FV70")+COUNTIF(D$2:D65,"FV80"),"")</f>
        <v/>
      </c>
      <c r="AX65" s="24"/>
    </row>
    <row r="66" spans="1:50" x14ac:dyDescent="0.45">
      <c r="A66" s="3">
        <v>65</v>
      </c>
      <c r="B66" t="str">
        <v>Tanya Shepherd</v>
      </c>
      <c r="C66" t="str">
        <v>Fell and Dale</v>
      </c>
      <c r="D66" s="3" t="str">
        <v>FSEN</v>
      </c>
      <c r="E66" s="19">
        <v>6.5567129629629628E-2</v>
      </c>
      <c r="F66" s="42" t="str">
        <f t="shared" si="14"/>
        <v>F</v>
      </c>
      <c r="G66" s="36" t="str">
        <f>IF(OR(C66="",C66=" ",C66="FRA",C66="unattached",C66="(no club)",F66="F"),"",COUNTIFS(C$2:C66,C66,D$2:D66,"M*"))</f>
        <v/>
      </c>
      <c r="H66" t="str">
        <f t="shared" ref="H66:H97" si="36">IF(G66="","",C66&amp;G66)</f>
        <v/>
      </c>
      <c r="I66" t="str">
        <f t="shared" si="35"/>
        <v/>
      </c>
      <c r="J66" t="str">
        <f t="shared" ref="J66:J97" si="37">IF($I66="","",_xlfn.XLOOKUP($I66&amp;"1",H:H,B:B))</f>
        <v/>
      </c>
      <c r="K66" t="str">
        <f t="shared" ref="K66:K97" si="38">IF($I66="","",_xlfn.XLOOKUP($I66&amp;"1",H:H,AC:AC))</f>
        <v/>
      </c>
      <c r="L66" t="str">
        <f t="shared" ref="L66:L97" si="39">IF(I66="","",_xlfn.XLOOKUP(I66&amp;"2",H:H,B:B))</f>
        <v/>
      </c>
      <c r="M66" t="str">
        <f t="shared" ref="M66:M97" si="40">IF($I66="","",_xlfn.XLOOKUP($I66&amp;"2",H:H,AC:AC))</f>
        <v/>
      </c>
      <c r="N66" t="str">
        <f t="shared" ref="N66:N97" si="41">IF(I66="","",_xlfn.XLOOKUP(I66&amp;"3",H:H,B:B))</f>
        <v/>
      </c>
      <c r="O66" t="str">
        <f t="shared" ref="O66:O97" si="42">IF($I66="","",_xlfn.XLOOKUP($I66&amp;"3",H:H,AC:AC))</f>
        <v/>
      </c>
      <c r="P66" t="str">
        <f t="shared" si="19"/>
        <v/>
      </c>
      <c r="Q66" t="str">
        <f t="shared" si="15"/>
        <v/>
      </c>
      <c r="R66" s="26">
        <f>IF(OR(C66="",C66=" ",C66="FRA",C66="unattached",C66="(no club)",F66="M"),"",COUNTIFS(C$2:C66,C66,D$2:D66,"F*"))</f>
        <v>1</v>
      </c>
      <c r="S66" t="str">
        <f t="shared" ref="S66:S97" si="43">IF(R66="","",C66&amp;R66)</f>
        <v>Fell and Dale1</v>
      </c>
      <c r="T66" t="str">
        <f t="shared" ref="T66:T97" si="44">IF(R66=3,C66,"")</f>
        <v/>
      </c>
      <c r="U66" t="str">
        <f t="shared" ref="U66:U97" si="45">IF(T66="","",_xlfn.XLOOKUP(T66&amp;"1",S:S,B:B))</f>
        <v/>
      </c>
      <c r="V66" t="str">
        <f t="shared" ref="V66:V97" si="46">IF($T66="","",_xlfn.XLOOKUP($T66&amp;"1",S:S,AP:AP))</f>
        <v/>
      </c>
      <c r="W66" t="str">
        <f t="shared" si="16"/>
        <v/>
      </c>
      <c r="X66" t="str">
        <f t="shared" ref="X66:X97" si="47">IF($T66="","",_xlfn.XLOOKUP($T66&amp;"2",S:S,AP:AP))</f>
        <v/>
      </c>
      <c r="Y66" t="str">
        <f t="shared" si="17"/>
        <v/>
      </c>
      <c r="Z66" t="str">
        <f t="shared" ref="Z66:Z97" si="48">IF($T66="","",_xlfn.XLOOKUP($T66&amp;"3",S:S,AP:AP))</f>
        <v/>
      </c>
      <c r="AA66" t="str">
        <f t="shared" si="20"/>
        <v/>
      </c>
      <c r="AB66" t="str">
        <f t="shared" si="18"/>
        <v/>
      </c>
      <c r="AC66" s="26" t="str">
        <f>IF(OR(D66="MSEN",D66="MV40",D66="MV50",D66="MV60",D66="MV70",D66="MV80",D66="MU23",D66="MU19",D66="MU17"),COUNTIF(D$2:D66,"M*"),"")</f>
        <v/>
      </c>
      <c r="AD66" s="3" t="str">
        <f>IF(OR(D66="MU23",D66="MU19",D66="MU17"),COUNTIF(D$2:D66,"MU*"),"")</f>
        <v/>
      </c>
      <c r="AE66" s="3" t="str">
        <f>IF(OR(D66="MU19",D66="MU17"),COUNTIF(D$2:D66,"MU1*"),"")</f>
        <v/>
      </c>
      <c r="AF66" s="3" t="str">
        <f>IF(OR(D66="MU17"),COUNTIF(D$2:D66,"MU17"),"")</f>
        <v/>
      </c>
      <c r="AL66" s="3" t="str">
        <f>IF(OR(D66="MV40",D66="MV50",D66="MV60",D66="MV70",D66="MV80"),COUNTIF(D$2:D66,"MV*"),"")</f>
        <v/>
      </c>
      <c r="AM66" s="3" t="str">
        <f>IF(OR(D66="MV50",D66="MV60",D66="MV70",D66="MV80"),COUNTIF(D$2:D66,"MV50")+COUNTIF(D$2:D66,"MV60")+COUNTIF(D$2:D66,"MV70")+COUNTIF(D$2:D66,"MV80"),"")</f>
        <v/>
      </c>
      <c r="AN66" s="3" t="str">
        <f>IF(OR(D66="MV60",D66="MV70",D66="MV80"),COUNTIF(D$2:D66,"MV60")+COUNTIF(D$2:D66,"MV70")+COUNTIF(D$2:D66,"MV80"),"")</f>
        <v/>
      </c>
      <c r="AO66" s="3" t="str">
        <f>IF(OR(D66="MV70",D66="MV80"),COUNTIF(D$2:D66,"MV70")+COUNTIF(D$2:D66,"MV80"),"")</f>
        <v/>
      </c>
      <c r="AP66" s="26">
        <f>IF(OR(D66="FSEN",D66="FV40",D66="FV50",D66="FV60",D66="FV70",D66="FV80",D66="FU23",D66="FU19",D66="FU17"),COUNTIF(D$2:D66,"F*"),"")</f>
        <v>15</v>
      </c>
      <c r="AQ66" s="3" t="str">
        <f>IF(OR(D66="FU23",D66="FU19",D66="FU17"),COUNTIF(D$2:D66,"FU*"),"")</f>
        <v/>
      </c>
      <c r="AR66" s="3" t="str">
        <f>IF(OR(D66="FU19",D66="FU17"),COUNTIF(D$2:D66,"FU1*"),"")</f>
        <v/>
      </c>
      <c r="AS66" s="3" t="str">
        <f>IF(OR(D66="FU17"),COUNTIF(D$2:D66,"FU17"),"")</f>
        <v/>
      </c>
      <c r="AT66" s="3" t="str">
        <f>IF(OR(D66="FV40",D66="FV50",D66="FV60",D66="FV70",D66="FV80"),COUNTIF(D$2:D66,"FV*"),"")</f>
        <v/>
      </c>
      <c r="AU66" s="3" t="str">
        <f>IF(OR(D66="FV50",D66="FV60",D66="FV70",D66="FV80"),COUNTIF(D$2:D66,"FV50")+COUNTIF(D$2:D66,"FV60")+COUNTIF(D$2:D66,"FV70")+COUNTIF(D$2:D66,"FV80"),"")</f>
        <v/>
      </c>
      <c r="AV66" s="3" t="str">
        <f>IF(OR(D66="FV60",D66="FV70",D66="FV80"),COUNTIF(D$2:D66,"FV60")+COUNTIF(D$2:D66,"FV70")+COUNTIF(D$2:D66,"FV80"),"")</f>
        <v/>
      </c>
      <c r="AW66" s="3" t="str">
        <f>IF(OR(D66="FV70",D66="FV80"),COUNTIF(D$2:D66,"FV70")+COUNTIF(D$2:D66,"FV80"),"")</f>
        <v/>
      </c>
      <c r="AX66" s="24"/>
    </row>
    <row r="67" spans="1:50" x14ac:dyDescent="0.45">
      <c r="A67" s="3">
        <v>66</v>
      </c>
      <c r="B67" t="str">
        <v>Jill Libby</v>
      </c>
      <c r="C67" t="str">
        <v>Eden Runners</v>
      </c>
      <c r="D67" s="3" t="str">
        <v>FV60</v>
      </c>
      <c r="E67" s="19">
        <v>6.5567129629629628E-2</v>
      </c>
      <c r="F67" s="42" t="str">
        <f t="shared" ref="F67:F130" si="49">LEFT(D67,1)</f>
        <v>F</v>
      </c>
      <c r="G67" s="36" t="str">
        <f>IF(OR(C67="",C67=" ",C67="FRA",C67="unattached",C67="(no club)",F67="F"),"",COUNTIFS(C$2:C67,C67,D$2:D67,"M*"))</f>
        <v/>
      </c>
      <c r="H67" t="str">
        <f t="shared" si="36"/>
        <v/>
      </c>
      <c r="I67" t="str">
        <f t="shared" si="35"/>
        <v/>
      </c>
      <c r="J67" t="str">
        <f t="shared" si="37"/>
        <v/>
      </c>
      <c r="K67" t="str">
        <f t="shared" si="38"/>
        <v/>
      </c>
      <c r="L67" t="str">
        <f t="shared" si="39"/>
        <v/>
      </c>
      <c r="M67" t="str">
        <f t="shared" si="40"/>
        <v/>
      </c>
      <c r="N67" t="str">
        <f t="shared" si="41"/>
        <v/>
      </c>
      <c r="O67" t="str">
        <f t="shared" si="42"/>
        <v/>
      </c>
      <c r="P67" t="str">
        <f t="shared" si="19"/>
        <v/>
      </c>
      <c r="Q67" t="str">
        <f t="shared" ref="Q67:Q130" si="50">IF(P67="","",RANK(P67,P:P,1))</f>
        <v/>
      </c>
      <c r="R67" s="26">
        <f>IF(OR(C67="",C67=" ",C67="FRA",C67="unattached",C67="(no club)",F67="M"),"",COUNTIFS(C$2:C67,C67,D$2:D67,"F*"))</f>
        <v>1</v>
      </c>
      <c r="S67" t="str">
        <f t="shared" si="43"/>
        <v>Eden Runners1</v>
      </c>
      <c r="T67" t="str">
        <f t="shared" si="44"/>
        <v/>
      </c>
      <c r="U67" t="str">
        <f t="shared" si="45"/>
        <v/>
      </c>
      <c r="V67" t="str">
        <f t="shared" si="46"/>
        <v/>
      </c>
      <c r="W67" t="str">
        <f t="shared" ref="W67:W130" si="51">IF(T67="","",_xlfn.XLOOKUP(T67&amp;"2",S:S,B:B))</f>
        <v/>
      </c>
      <c r="X67" t="str">
        <f t="shared" si="47"/>
        <v/>
      </c>
      <c r="Y67" t="str">
        <f t="shared" ref="Y67:Y130" si="52">IF(T67="","",_xlfn.XLOOKUP(T67&amp;"3",S:S,B:B))</f>
        <v/>
      </c>
      <c r="Z67" t="str">
        <f t="shared" si="48"/>
        <v/>
      </c>
      <c r="AA67" t="str">
        <f t="shared" si="20"/>
        <v/>
      </c>
      <c r="AB67" t="str">
        <f t="shared" ref="AB67:AB130" si="53">IF(AA67="","",RANK(AA67,AA:AA,1))</f>
        <v/>
      </c>
      <c r="AC67" s="26" t="str">
        <f>IF(OR(D67="MSEN",D67="MV40",D67="MV50",D67="MV60",D67="MV70",D67="MV80",D67="MU23",D67="MU19",D67="MU17"),COUNTIF(D$2:D67,"M*"),"")</f>
        <v/>
      </c>
      <c r="AD67" s="3" t="str">
        <f>IF(OR(D67="MU23",D67="MU19",D67="MU17"),COUNTIF(D$2:D67,"MU*"),"")</f>
        <v/>
      </c>
      <c r="AE67" s="3" t="str">
        <f>IF(OR(D67="MU19",D67="MU17"),COUNTIF(D$2:D67,"MU1*"),"")</f>
        <v/>
      </c>
      <c r="AF67" s="3" t="str">
        <f>IF(OR(D67="MU17"),COUNTIF(D$2:D67,"MU17"),"")</f>
        <v/>
      </c>
      <c r="AL67" s="3" t="str">
        <f>IF(OR(D67="MV40",D67="MV50",D67="MV60",D67="MV70",D67="MV80"),COUNTIF(D$2:D67,"MV*"),"")</f>
        <v/>
      </c>
      <c r="AM67" s="3" t="str">
        <f>IF(OR(D67="MV50",D67="MV60",D67="MV70",D67="MV80"),COUNTIF(D$2:D67,"MV50")+COUNTIF(D$2:D67,"MV60")+COUNTIF(D$2:D67,"MV70")+COUNTIF(D$2:D67,"MV80"),"")</f>
        <v/>
      </c>
      <c r="AN67" s="3" t="str">
        <f>IF(OR(D67="MV60",D67="MV70",D67="MV80"),COUNTIF(D$2:D67,"MV60")+COUNTIF(D$2:D67,"MV70")+COUNTIF(D$2:D67,"MV80"),"")</f>
        <v/>
      </c>
      <c r="AO67" s="3" t="str">
        <f>IF(OR(D67="MV70",D67="MV80"),COUNTIF(D$2:D67,"MV70")+COUNTIF(D$2:D67,"MV80"),"")</f>
        <v/>
      </c>
      <c r="AP67" s="26">
        <f>IF(OR(D67="FSEN",D67="FV40",D67="FV50",D67="FV60",D67="FV70",D67="FV80",D67="FU23",D67="FU19",D67="FU17"),COUNTIF(D$2:D67,"F*"),"")</f>
        <v>16</v>
      </c>
      <c r="AQ67" s="3" t="str">
        <f>IF(OR(D67="FU23",D67="FU19",D67="FU17"),COUNTIF(D$2:D67,"FU*"),"")</f>
        <v/>
      </c>
      <c r="AR67" s="3" t="str">
        <f>IF(OR(D67="FU19",D67="FU17"),COUNTIF(D$2:D67,"FU1*"),"")</f>
        <v/>
      </c>
      <c r="AS67" s="3" t="str">
        <f>IF(OR(D67="FU17"),COUNTIF(D$2:D67,"FU17"),"")</f>
        <v/>
      </c>
      <c r="AT67" s="3">
        <f>IF(OR(D67="FV40",D67="FV50",D67="FV60",D67="FV70",D67="FV80"),COUNTIF(D$2:D67,"FV*"),"")</f>
        <v>10</v>
      </c>
      <c r="AU67" s="3">
        <f>IF(OR(D67="FV50",D67="FV60",D67="FV70",D67="FV80"),COUNTIF(D$2:D67,"FV50")+COUNTIF(D$2:D67,"FV60")+COUNTIF(D$2:D67,"FV70")+COUNTIF(D$2:D67,"FV80"),"")</f>
        <v>6</v>
      </c>
      <c r="AV67" s="3">
        <f>IF(OR(D67="FV60",D67="FV70",D67="FV80"),COUNTIF(D$2:D67,"FV60")+COUNTIF(D$2:D67,"FV70")+COUNTIF(D$2:D67,"FV80"),"")</f>
        <v>2</v>
      </c>
      <c r="AW67" s="3" t="str">
        <f>IF(OR(D67="FV70",D67="FV80"),COUNTIF(D$2:D67,"FV70")+COUNTIF(D$2:D67,"FV80"),"")</f>
        <v/>
      </c>
      <c r="AX67" s="24"/>
    </row>
    <row r="68" spans="1:50" x14ac:dyDescent="0.45">
      <c r="A68" s="3">
        <v>67</v>
      </c>
      <c r="B68" t="str">
        <v>Nicky Butler</v>
      </c>
      <c r="C68" t="str">
        <v>Keswick AC</v>
      </c>
      <c r="D68" s="3" t="str">
        <v>FV60</v>
      </c>
      <c r="E68" s="19">
        <v>6.5613425925925922E-2</v>
      </c>
      <c r="F68" s="42" t="str">
        <f t="shared" si="49"/>
        <v>F</v>
      </c>
      <c r="G68" s="36" t="str">
        <f>IF(OR(C68="",C68=" ",C68="FRA",C68="unattached",C68="(no club)",F68="F"),"",COUNTIFS(C$2:C68,C68,D$2:D68,"M*"))</f>
        <v/>
      </c>
      <c r="H68" t="str">
        <f t="shared" si="36"/>
        <v/>
      </c>
      <c r="I68" t="str">
        <f t="shared" si="35"/>
        <v/>
      </c>
      <c r="J68" t="str">
        <f t="shared" si="37"/>
        <v/>
      </c>
      <c r="K68" t="str">
        <f t="shared" si="38"/>
        <v/>
      </c>
      <c r="L68" t="str">
        <f t="shared" si="39"/>
        <v/>
      </c>
      <c r="M68" t="str">
        <f t="shared" si="40"/>
        <v/>
      </c>
      <c r="N68" t="str">
        <f t="shared" si="41"/>
        <v/>
      </c>
      <c r="O68" t="str">
        <f t="shared" si="42"/>
        <v/>
      </c>
      <c r="P68" t="str">
        <f t="shared" ref="P68:P131" si="54">IF(I68="","",K68+M68+O68)</f>
        <v/>
      </c>
      <c r="Q68" t="str">
        <f t="shared" si="50"/>
        <v/>
      </c>
      <c r="R68" s="26">
        <f>IF(OR(C68="",C68=" ",C68="FRA",C68="unattached",C68="(no club)",F68="M"),"",COUNTIFS(C$2:C68,C68,D$2:D68,"F*"))</f>
        <v>9</v>
      </c>
      <c r="S68" t="str">
        <f t="shared" si="43"/>
        <v>Keswick AC9</v>
      </c>
      <c r="T68" t="str">
        <f t="shared" si="44"/>
        <v/>
      </c>
      <c r="U68" t="str">
        <f t="shared" si="45"/>
        <v/>
      </c>
      <c r="V68" t="str">
        <f t="shared" si="46"/>
        <v/>
      </c>
      <c r="W68" t="str">
        <f t="shared" si="51"/>
        <v/>
      </c>
      <c r="X68" t="str">
        <f t="shared" si="47"/>
        <v/>
      </c>
      <c r="Y68" t="str">
        <f t="shared" si="52"/>
        <v/>
      </c>
      <c r="Z68" t="str">
        <f t="shared" si="48"/>
        <v/>
      </c>
      <c r="AA68" t="str">
        <f t="shared" ref="AA68:AA131" si="55">IF(T68="","",V68+X68+Z68)</f>
        <v/>
      </c>
      <c r="AB68" t="str">
        <f t="shared" si="53"/>
        <v/>
      </c>
      <c r="AC68" s="26" t="str">
        <f>IF(OR(D68="MSEN",D68="MV40",D68="MV50",D68="MV60",D68="MV70",D68="MV80",D68="MU23",D68="MU19",D68="MU17"),COUNTIF(D$2:D68,"M*"),"")</f>
        <v/>
      </c>
      <c r="AD68" s="3" t="str">
        <f>IF(OR(D68="MU23",D68="MU19",D68="MU17"),COUNTIF(D$2:D68,"MU*"),"")</f>
        <v/>
      </c>
      <c r="AE68" s="3" t="str">
        <f>IF(OR(D68="MU19",D68="MU17"),COUNTIF(D$2:D68,"MU1*"),"")</f>
        <v/>
      </c>
      <c r="AF68" s="3" t="str">
        <f>IF(OR(D68="MU17"),COUNTIF(D$2:D68,"MU17"),"")</f>
        <v/>
      </c>
      <c r="AL68" s="3" t="str">
        <f>IF(OR(D68="MV40",D68="MV50",D68="MV60",D68="MV70",D68="MV80"),COUNTIF(D$2:D68,"MV*"),"")</f>
        <v/>
      </c>
      <c r="AM68" s="3" t="str">
        <f>IF(OR(D68="MV50",D68="MV60",D68="MV70",D68="MV80"),COUNTIF(D$2:D68,"MV50")+COUNTIF(D$2:D68,"MV60")+COUNTIF(D$2:D68,"MV70")+COUNTIF(D$2:D68,"MV80"),"")</f>
        <v/>
      </c>
      <c r="AN68" s="3" t="str">
        <f>IF(OR(D68="MV60",D68="MV70",D68="MV80"),COUNTIF(D$2:D68,"MV60")+COUNTIF(D$2:D68,"MV70")+COUNTIF(D$2:D68,"MV80"),"")</f>
        <v/>
      </c>
      <c r="AO68" s="3" t="str">
        <f>IF(OR(D68="MV70",D68="MV80"),COUNTIF(D$2:D68,"MV70")+COUNTIF(D$2:D68,"MV80"),"")</f>
        <v/>
      </c>
      <c r="AP68" s="26">
        <f>IF(OR(D68="FSEN",D68="FV40",D68="FV50",D68="FV60",D68="FV70",D68="FV80",D68="FU23",D68="FU19",D68="FU17"),COUNTIF(D$2:D68,"F*"),"")</f>
        <v>17</v>
      </c>
      <c r="AQ68" s="3" t="str">
        <f>IF(OR(D68="FU23",D68="FU19",D68="FU17"),COUNTIF(D$2:D68,"FU*"),"")</f>
        <v/>
      </c>
      <c r="AR68" s="3" t="str">
        <f>IF(OR(D68="FU19",D68="FU17"),COUNTIF(D$2:D68,"FU1*"),"")</f>
        <v/>
      </c>
      <c r="AS68" s="3" t="str">
        <f>IF(OR(D68="FU17"),COUNTIF(D$2:D68,"FU17"),"")</f>
        <v/>
      </c>
      <c r="AT68" s="3">
        <f>IF(OR(D68="FV40",D68="FV50",D68="FV60",D68="FV70",D68="FV80"),COUNTIF(D$2:D68,"FV*"),"")</f>
        <v>11</v>
      </c>
      <c r="AU68" s="3">
        <f>IF(OR(D68="FV50",D68="FV60",D68="FV70",D68="FV80"),COUNTIF(D$2:D68,"FV50")+COUNTIF(D$2:D68,"FV60")+COUNTIF(D$2:D68,"FV70")+COUNTIF(D$2:D68,"FV80"),"")</f>
        <v>7</v>
      </c>
      <c r="AV68" s="3">
        <f>IF(OR(D68="FV60",D68="FV70",D68="FV80"),COUNTIF(D$2:D68,"FV60")+COUNTIF(D$2:D68,"FV70")+COUNTIF(D$2:D68,"FV80"),"")</f>
        <v>3</v>
      </c>
      <c r="AW68" s="3" t="str">
        <f>IF(OR(D68="FV70",D68="FV80"),COUNTIF(D$2:D68,"FV70")+COUNTIF(D$2:D68,"FV80"),"")</f>
        <v/>
      </c>
      <c r="AX68" s="24"/>
    </row>
    <row r="69" spans="1:50" x14ac:dyDescent="0.45">
      <c r="A69" s="3">
        <v>68</v>
      </c>
      <c r="B69" t="str">
        <v>Alistair McCaig</v>
      </c>
      <c r="C69" t="str">
        <v>Northern Fells Running Club</v>
      </c>
      <c r="D69" s="3" t="str">
        <v>MV50</v>
      </c>
      <c r="E69" s="19">
        <v>6.5671296296296297E-2</v>
      </c>
      <c r="F69" s="42" t="str">
        <f t="shared" si="49"/>
        <v>M</v>
      </c>
      <c r="G69" s="36">
        <f>IF(OR(C69="",C69=" ",C69="FRA",C69="unattached",C69="(no club)",F69="F"),"",COUNTIFS(C$2:C69,C69,D$2:D69,"M*"))</f>
        <v>10</v>
      </c>
      <c r="H69" t="str">
        <f t="shared" si="36"/>
        <v>Northern Fells Running Club10</v>
      </c>
      <c r="I69" t="str">
        <f t="shared" si="35"/>
        <v/>
      </c>
      <c r="J69" t="str">
        <f t="shared" si="37"/>
        <v/>
      </c>
      <c r="K69" t="str">
        <f t="shared" si="38"/>
        <v/>
      </c>
      <c r="L69" t="str">
        <f t="shared" si="39"/>
        <v/>
      </c>
      <c r="M69" t="str">
        <f t="shared" si="40"/>
        <v/>
      </c>
      <c r="N69" t="str">
        <f t="shared" si="41"/>
        <v/>
      </c>
      <c r="O69" t="str">
        <f t="shared" si="42"/>
        <v/>
      </c>
      <c r="P69" t="str">
        <f t="shared" si="54"/>
        <v/>
      </c>
      <c r="Q69" t="str">
        <f t="shared" si="50"/>
        <v/>
      </c>
      <c r="R69" s="26" t="str">
        <f>IF(OR(C69="",C69=" ",C69="FRA",C69="unattached",C69="(no club)",F69="M"),"",COUNTIFS(C$2:C69,C69,D$2:D69,"F*"))</f>
        <v/>
      </c>
      <c r="S69" t="str">
        <f t="shared" si="43"/>
        <v/>
      </c>
      <c r="T69" t="str">
        <f t="shared" si="44"/>
        <v/>
      </c>
      <c r="U69" t="str">
        <f t="shared" si="45"/>
        <v/>
      </c>
      <c r="V69" t="str">
        <f t="shared" si="46"/>
        <v/>
      </c>
      <c r="W69" t="str">
        <f t="shared" si="51"/>
        <v/>
      </c>
      <c r="X69" t="str">
        <f t="shared" si="47"/>
        <v/>
      </c>
      <c r="Y69" t="str">
        <f t="shared" si="52"/>
        <v/>
      </c>
      <c r="Z69" t="str">
        <f t="shared" si="48"/>
        <v/>
      </c>
      <c r="AA69" t="str">
        <f t="shared" si="55"/>
        <v/>
      </c>
      <c r="AB69" t="str">
        <f t="shared" si="53"/>
        <v/>
      </c>
      <c r="AC69" s="26">
        <f>IF(OR(D69="MSEN",D69="MV40",D69="MV50",D69="MV60",D69="MV70",D69="MV80",D69="MU23",D69="MU19",D69="MU17"),COUNTIF(D$2:D69,"M*"),"")</f>
        <v>51</v>
      </c>
      <c r="AD69" s="3" t="str">
        <f>IF(OR(D69="MU23",D69="MU19",D69="MU17"),COUNTIF(D$2:D69,"MU*"),"")</f>
        <v/>
      </c>
      <c r="AE69" s="3" t="str">
        <f>IF(OR(D69="MU19",D69="MU17"),COUNTIF(D$2:D69,"MU1*"),"")</f>
        <v/>
      </c>
      <c r="AF69" s="3" t="str">
        <f>IF(OR(D69="MU17"),COUNTIF(D$2:D69,"MU17"),"")</f>
        <v/>
      </c>
      <c r="AL69" s="3">
        <f>IF(OR(D69="MV40",D69="MV50",D69="MV60",D69="MV70",D69="MV80"),COUNTIF(D$2:D69,"MV*"),"")</f>
        <v>31</v>
      </c>
      <c r="AM69" s="3">
        <f>IF(OR(D69="MV50",D69="MV60",D69="MV70",D69="MV80"),COUNTIF(D$2:D69,"MV50")+COUNTIF(D$2:D69,"MV60")+COUNTIF(D$2:D69,"MV70")+COUNTIF(D$2:D69,"MV80"),"")</f>
        <v>20</v>
      </c>
      <c r="AN69" s="3" t="str">
        <f>IF(OR(D69="MV60",D69="MV70",D69="MV80"),COUNTIF(D$2:D69,"MV60")+COUNTIF(D$2:D69,"MV70")+COUNTIF(D$2:D69,"MV80"),"")</f>
        <v/>
      </c>
      <c r="AO69" s="3" t="str">
        <f>IF(OR(D69="MV70",D69="MV80"),COUNTIF(D$2:D69,"MV70")+COUNTIF(D$2:D69,"MV80"),"")</f>
        <v/>
      </c>
      <c r="AP69" s="26" t="str">
        <f>IF(OR(D69="FSEN",D69="FV40",D69="FV50",D69="FV60",D69="FV70",D69="FV80",D69="FU23",D69="FU19",D69="FU17"),COUNTIF(D$2:D69,"F*"),"")</f>
        <v/>
      </c>
      <c r="AQ69" s="3" t="str">
        <f>IF(OR(D69="FU23",D69="FU19",D69="FU17"),COUNTIF(D$2:D69,"FU*"),"")</f>
        <v/>
      </c>
      <c r="AR69" s="3" t="str">
        <f>IF(OR(D69="FU19",D69="FU17"),COUNTIF(D$2:D69,"FU1*"),"")</f>
        <v/>
      </c>
      <c r="AS69" s="3" t="str">
        <f>IF(OR(D69="FU17"),COUNTIF(D$2:D69,"FU17"),"")</f>
        <v/>
      </c>
      <c r="AT69" s="3" t="str">
        <f>IF(OR(D69="FV40",D69="FV50",D69="FV60",D69="FV70",D69="FV80"),COUNTIF(D$2:D69,"FV*"),"")</f>
        <v/>
      </c>
      <c r="AU69" s="3" t="str">
        <f>IF(OR(D69="FV50",D69="FV60",D69="FV70",D69="FV80"),COUNTIF(D$2:D69,"FV50")+COUNTIF(D$2:D69,"FV60")+COUNTIF(D$2:D69,"FV70")+COUNTIF(D$2:D69,"FV80"),"")</f>
        <v/>
      </c>
      <c r="AV69" s="3" t="str">
        <f>IF(OR(D69="FV60",D69="FV70",D69="FV80"),COUNTIF(D$2:D69,"FV60")+COUNTIF(D$2:D69,"FV70")+COUNTIF(D$2:D69,"FV80"),"")</f>
        <v/>
      </c>
      <c r="AW69" s="3" t="str">
        <f>IF(OR(D69="FV70",D69="FV80"),COUNTIF(D$2:D69,"FV70")+COUNTIF(D$2:D69,"FV80"),"")</f>
        <v/>
      </c>
      <c r="AX69" s="24"/>
    </row>
    <row r="70" spans="1:50" x14ac:dyDescent="0.45">
      <c r="A70" s="3">
        <v>69</v>
      </c>
      <c r="B70" t="str">
        <v>Cliff Gosden</v>
      </c>
      <c r="C70" t="str">
        <v>Northern Fells Running Club</v>
      </c>
      <c r="D70" s="3" t="str">
        <v>MV70</v>
      </c>
      <c r="E70" s="19">
        <v>6.7048611111111114E-2</v>
      </c>
      <c r="F70" s="42" t="str">
        <f t="shared" si="49"/>
        <v>M</v>
      </c>
      <c r="G70" s="36">
        <f>IF(OR(C70="",C70=" ",C70="FRA",C70="unattached",C70="(no club)",F70="F"),"",COUNTIFS(C$2:C70,C70,D$2:D70,"M*"))</f>
        <v>11</v>
      </c>
      <c r="H70" t="str">
        <f t="shared" si="36"/>
        <v>Northern Fells Running Club11</v>
      </c>
      <c r="I70" t="str">
        <f t="shared" si="35"/>
        <v/>
      </c>
      <c r="J70" t="str">
        <f t="shared" si="37"/>
        <v/>
      </c>
      <c r="K70" t="str">
        <f t="shared" si="38"/>
        <v/>
      </c>
      <c r="L70" t="str">
        <f t="shared" si="39"/>
        <v/>
      </c>
      <c r="M70" t="str">
        <f t="shared" si="40"/>
        <v/>
      </c>
      <c r="N70" t="str">
        <f t="shared" si="41"/>
        <v/>
      </c>
      <c r="O70" t="str">
        <f t="shared" si="42"/>
        <v/>
      </c>
      <c r="P70" t="str">
        <f t="shared" si="54"/>
        <v/>
      </c>
      <c r="Q70" t="str">
        <f t="shared" si="50"/>
        <v/>
      </c>
      <c r="R70" s="26" t="str">
        <f>IF(OR(C70="",C70=" ",C70="FRA",C70="unattached",C70="(no club)",F70="M"),"",COUNTIFS(C$2:C70,C70,D$2:D70,"F*"))</f>
        <v/>
      </c>
      <c r="S70" t="str">
        <f t="shared" si="43"/>
        <v/>
      </c>
      <c r="T70" t="str">
        <f t="shared" si="44"/>
        <v/>
      </c>
      <c r="U70" t="str">
        <f t="shared" si="45"/>
        <v/>
      </c>
      <c r="V70" t="str">
        <f t="shared" si="46"/>
        <v/>
      </c>
      <c r="W70" t="str">
        <f t="shared" si="51"/>
        <v/>
      </c>
      <c r="X70" t="str">
        <f t="shared" si="47"/>
        <v/>
      </c>
      <c r="Y70" t="str">
        <f t="shared" si="52"/>
        <v/>
      </c>
      <c r="Z70" t="str">
        <f t="shared" si="48"/>
        <v/>
      </c>
      <c r="AA70" t="str">
        <f t="shared" si="55"/>
        <v/>
      </c>
      <c r="AB70" t="str">
        <f t="shared" si="53"/>
        <v/>
      </c>
      <c r="AC70" s="26">
        <f>IF(OR(D70="MSEN",D70="MV40",D70="MV50",D70="MV60",D70="MV70",D70="MV80",D70="MU23",D70="MU19",D70="MU17"),COUNTIF(D$2:D70,"M*"),"")</f>
        <v>52</v>
      </c>
      <c r="AD70" s="3" t="str">
        <f>IF(OR(D70="MU23",D70="MU19",D70="MU17"),COUNTIF(D$2:D70,"MU*"),"")</f>
        <v/>
      </c>
      <c r="AE70" s="3" t="str">
        <f>IF(OR(D70="MU19",D70="MU17"),COUNTIF(D$2:D70,"MU1*"),"")</f>
        <v/>
      </c>
      <c r="AF70" s="3" t="str">
        <f>IF(OR(D70="MU17"),COUNTIF(D$2:D70,"MU17"),"")</f>
        <v/>
      </c>
      <c r="AL70" s="3">
        <f>IF(OR(D70="MV40",D70="MV50",D70="MV60",D70="MV70",D70="MV80"),COUNTIF(D$2:D70,"MV*"),"")</f>
        <v>32</v>
      </c>
      <c r="AM70" s="3">
        <f>IF(OR(D70="MV50",D70="MV60",D70="MV70",D70="MV80"),COUNTIF(D$2:D70,"MV50")+COUNTIF(D$2:D70,"MV60")+COUNTIF(D$2:D70,"MV70")+COUNTIF(D$2:D70,"MV80"),"")</f>
        <v>21</v>
      </c>
      <c r="AN70" s="3">
        <f>IF(OR(D70="MV60",D70="MV70",D70="MV80"),COUNTIF(D$2:D70,"MV60")+COUNTIF(D$2:D70,"MV70")+COUNTIF(D$2:D70,"MV80"),"")</f>
        <v>7</v>
      </c>
      <c r="AO70" s="3">
        <f>IF(OR(D70="MV70",D70="MV80"),COUNTIF(D$2:D70,"MV70")+COUNTIF(D$2:D70,"MV80"),"")</f>
        <v>2</v>
      </c>
      <c r="AP70" s="26" t="str">
        <f>IF(OR(D70="FSEN",D70="FV40",D70="FV50",D70="FV60",D70="FV70",D70="FV80",D70="FU23",D70="FU19",D70="FU17"),COUNTIF(D$2:D70,"F*"),"")</f>
        <v/>
      </c>
      <c r="AQ70" s="3" t="str">
        <f>IF(OR(D70="FU23",D70="FU19",D70="FU17"),COUNTIF(D$2:D70,"FU*"),"")</f>
        <v/>
      </c>
      <c r="AR70" s="3" t="str">
        <f>IF(OR(D70="FU19",D70="FU17"),COUNTIF(D$2:D70,"FU1*"),"")</f>
        <v/>
      </c>
      <c r="AS70" s="3" t="str">
        <f>IF(OR(D70="FU17"),COUNTIF(D$2:D70,"FU17"),"")</f>
        <v/>
      </c>
      <c r="AT70" s="3" t="str">
        <f>IF(OR(D70="FV40",D70="FV50",D70="FV60",D70="FV70",D70="FV80"),COUNTIF(D$2:D70,"FV*"),"")</f>
        <v/>
      </c>
      <c r="AU70" s="3" t="str">
        <f>IF(OR(D70="FV50",D70="FV60",D70="FV70",D70="FV80"),COUNTIF(D$2:D70,"FV50")+COUNTIF(D$2:D70,"FV60")+COUNTIF(D$2:D70,"FV70")+COUNTIF(D$2:D70,"FV80"),"")</f>
        <v/>
      </c>
      <c r="AV70" s="3" t="str">
        <f>IF(OR(D70="FV60",D70="FV70",D70="FV80"),COUNTIF(D$2:D70,"FV60")+COUNTIF(D$2:D70,"FV70")+COUNTIF(D$2:D70,"FV80"),"")</f>
        <v/>
      </c>
      <c r="AW70" s="3" t="str">
        <f>IF(OR(D70="FV70",D70="FV80"),COUNTIF(D$2:D70,"FV70")+COUNTIF(D$2:D70,"FV80"),"")</f>
        <v/>
      </c>
      <c r="AX70" s="24"/>
    </row>
    <row r="71" spans="1:50" x14ac:dyDescent="0.45">
      <c r="A71" s="3">
        <v>70</v>
      </c>
      <c r="B71" t="str">
        <v>Lesley Malarkey</v>
      </c>
      <c r="C71" t="str">
        <v>Keswick AC</v>
      </c>
      <c r="D71" s="3" t="str">
        <v>FV70</v>
      </c>
      <c r="E71" s="19">
        <v>6.8819444444444447E-2</v>
      </c>
      <c r="F71" s="42" t="str">
        <f t="shared" si="49"/>
        <v>F</v>
      </c>
      <c r="G71" s="36" t="str">
        <f>IF(OR(C71="",C71=" ",C71="FRA",C71="unattached",C71="(no club)",F71="F"),"",COUNTIFS(C$2:C71,C71,D$2:D71,"M*"))</f>
        <v/>
      </c>
      <c r="H71" t="str">
        <f t="shared" si="36"/>
        <v/>
      </c>
      <c r="I71" t="str">
        <f t="shared" si="35"/>
        <v/>
      </c>
      <c r="J71" t="str">
        <f t="shared" si="37"/>
        <v/>
      </c>
      <c r="K71" t="str">
        <f t="shared" si="38"/>
        <v/>
      </c>
      <c r="L71" t="str">
        <f t="shared" si="39"/>
        <v/>
      </c>
      <c r="M71" t="str">
        <f t="shared" si="40"/>
        <v/>
      </c>
      <c r="N71" t="str">
        <f t="shared" si="41"/>
        <v/>
      </c>
      <c r="O71" t="str">
        <f t="shared" si="42"/>
        <v/>
      </c>
      <c r="P71" t="str">
        <f t="shared" si="54"/>
        <v/>
      </c>
      <c r="Q71" t="str">
        <f t="shared" si="50"/>
        <v/>
      </c>
      <c r="R71" s="26">
        <f>IF(OR(C71="",C71=" ",C71="FRA",C71="unattached",C71="(no club)",F71="M"),"",COUNTIFS(C$2:C71,C71,D$2:D71,"F*"))</f>
        <v>10</v>
      </c>
      <c r="S71" t="str">
        <f t="shared" si="43"/>
        <v>Keswick AC10</v>
      </c>
      <c r="T71" t="str">
        <f t="shared" si="44"/>
        <v/>
      </c>
      <c r="U71" t="str">
        <f t="shared" si="45"/>
        <v/>
      </c>
      <c r="V71" t="str">
        <f t="shared" si="46"/>
        <v/>
      </c>
      <c r="W71" t="str">
        <f t="shared" si="51"/>
        <v/>
      </c>
      <c r="X71" t="str">
        <f t="shared" si="47"/>
        <v/>
      </c>
      <c r="Y71" t="str">
        <f t="shared" si="52"/>
        <v/>
      </c>
      <c r="Z71" t="str">
        <f t="shared" si="48"/>
        <v/>
      </c>
      <c r="AA71" t="str">
        <f t="shared" si="55"/>
        <v/>
      </c>
      <c r="AB71" t="str">
        <f t="shared" si="53"/>
        <v/>
      </c>
      <c r="AC71" s="26" t="str">
        <f>IF(OR(D71="MSEN",D71="MV40",D71="MV50",D71="MV60",D71="MV70",D71="MV80",D71="MU23",D71="MU19",D71="MU17"),COUNTIF(D$2:D71,"M*"),"")</f>
        <v/>
      </c>
      <c r="AD71" s="3" t="str">
        <f>IF(OR(D71="MU23",D71="MU19",D71="MU17"),COUNTIF(D$2:D71,"MU*"),"")</f>
        <v/>
      </c>
      <c r="AE71" s="3" t="str">
        <f>IF(OR(D71="MU19",D71="MU17"),COUNTIF(D$2:D71,"MU1*"),"")</f>
        <v/>
      </c>
      <c r="AF71" s="3" t="str">
        <f>IF(OR(D71="MU17"),COUNTIF(D$2:D71,"MU17"),"")</f>
        <v/>
      </c>
      <c r="AL71" s="3" t="str">
        <f>IF(OR(D71="MV40",D71="MV50",D71="MV60",D71="MV70",D71="MV80"),COUNTIF(D$2:D71,"MV*"),"")</f>
        <v/>
      </c>
      <c r="AM71" s="3" t="str">
        <f>IF(OR(D71="MV50",D71="MV60",D71="MV70",D71="MV80"),COUNTIF(D$2:D71,"MV50")+COUNTIF(D$2:D71,"MV60")+COUNTIF(D$2:D71,"MV70")+COUNTIF(D$2:D71,"MV80"),"")</f>
        <v/>
      </c>
      <c r="AN71" s="3" t="str">
        <f>IF(OR(D71="MV60",D71="MV70",D71="MV80"),COUNTIF(D$2:D71,"MV60")+COUNTIF(D$2:D71,"MV70")+COUNTIF(D$2:D71,"MV80"),"")</f>
        <v/>
      </c>
      <c r="AO71" s="3" t="str">
        <f>IF(OR(D71="MV70",D71="MV80"),COUNTIF(D$2:D71,"MV70")+COUNTIF(D$2:D71,"MV80"),"")</f>
        <v/>
      </c>
      <c r="AP71" s="26">
        <f>IF(OR(D71="FSEN",D71="FV40",D71="FV50",D71="FV60",D71="FV70",D71="FV80",D71="FU23",D71="FU19",D71="FU17"),COUNTIF(D$2:D71,"F*"),"")</f>
        <v>18</v>
      </c>
      <c r="AQ71" s="3" t="str">
        <f>IF(OR(D71="FU23",D71="FU19",D71="FU17"),COUNTIF(D$2:D71,"FU*"),"")</f>
        <v/>
      </c>
      <c r="AR71" s="3" t="str">
        <f>IF(OR(D71="FU19",D71="FU17"),COUNTIF(D$2:D71,"FU1*"),"")</f>
        <v/>
      </c>
      <c r="AS71" s="3" t="str">
        <f>IF(OR(D71="FU17"),COUNTIF(D$2:D71,"FU17"),"")</f>
        <v/>
      </c>
      <c r="AT71" s="3">
        <f>IF(OR(D71="FV40",D71="FV50",D71="FV60",D71="FV70",D71="FV80"),COUNTIF(D$2:D71,"FV*"),"")</f>
        <v>12</v>
      </c>
      <c r="AU71" s="3">
        <f>IF(OR(D71="FV50",D71="FV60",D71="FV70",D71="FV80"),COUNTIF(D$2:D71,"FV50")+COUNTIF(D$2:D71,"FV60")+COUNTIF(D$2:D71,"FV70")+COUNTIF(D$2:D71,"FV80"),"")</f>
        <v>8</v>
      </c>
      <c r="AV71" s="3">
        <f>IF(OR(D71="FV60",D71="FV70",D71="FV80"),COUNTIF(D$2:D71,"FV60")+COUNTIF(D$2:D71,"FV70")+COUNTIF(D$2:D71,"FV80"),"")</f>
        <v>4</v>
      </c>
      <c r="AW71" s="3">
        <f>IF(OR(D71="FV70",D71="FV80"),COUNTIF(D$2:D71,"FV70")+COUNTIF(D$2:D71,"FV80"),"")</f>
        <v>1</v>
      </c>
      <c r="AX71" s="24"/>
    </row>
    <row r="72" spans="1:50" x14ac:dyDescent="0.45">
      <c r="A72" s="3" t="str">
        <v/>
      </c>
      <c r="B72" t="str">
        <v/>
      </c>
      <c r="C72" t="str">
        <v/>
      </c>
      <c r="D72" s="3" t="str">
        <v/>
      </c>
      <c r="E72" s="19" t="str">
        <v/>
      </c>
      <c r="F72" s="42" t="str">
        <f t="shared" si="49"/>
        <v/>
      </c>
      <c r="G72" s="36" t="str">
        <f>IF(OR(C72="",C72=" ",C72="FRA",C72="unattached",C72="(no club)",F72="F"),"",COUNTIFS(C$2:C72,C72,D$2:D72,"M*"))</f>
        <v/>
      </c>
      <c r="H72" t="str">
        <f t="shared" si="36"/>
        <v/>
      </c>
      <c r="I72" t="str">
        <f t="shared" si="35"/>
        <v/>
      </c>
      <c r="J72" t="str">
        <f t="shared" si="37"/>
        <v/>
      </c>
      <c r="K72" t="str">
        <f t="shared" si="38"/>
        <v/>
      </c>
      <c r="L72" t="str">
        <f t="shared" si="39"/>
        <v/>
      </c>
      <c r="M72" t="str">
        <f t="shared" si="40"/>
        <v/>
      </c>
      <c r="N72" t="str">
        <f t="shared" si="41"/>
        <v/>
      </c>
      <c r="O72" t="str">
        <f t="shared" si="42"/>
        <v/>
      </c>
      <c r="P72" t="str">
        <f t="shared" si="54"/>
        <v/>
      </c>
      <c r="Q72" t="str">
        <f t="shared" si="50"/>
        <v/>
      </c>
      <c r="R72" s="26" t="str">
        <f>IF(OR(C72="",C72=" ",C72="FRA",C72="unattached",C72="(no club)",F72="M"),"",COUNTIFS(C$2:C72,C72,D$2:D72,"F*"))</f>
        <v/>
      </c>
      <c r="S72" t="str">
        <f t="shared" si="43"/>
        <v/>
      </c>
      <c r="T72" t="str">
        <f t="shared" si="44"/>
        <v/>
      </c>
      <c r="U72" t="str">
        <f t="shared" si="45"/>
        <v/>
      </c>
      <c r="V72" t="str">
        <f t="shared" si="46"/>
        <v/>
      </c>
      <c r="W72" t="str">
        <f t="shared" si="51"/>
        <v/>
      </c>
      <c r="X72" t="str">
        <f t="shared" si="47"/>
        <v/>
      </c>
      <c r="Y72" t="str">
        <f t="shared" si="52"/>
        <v/>
      </c>
      <c r="Z72" t="str">
        <f t="shared" si="48"/>
        <v/>
      </c>
      <c r="AA72" t="str">
        <f t="shared" si="55"/>
        <v/>
      </c>
      <c r="AB72" t="str">
        <f t="shared" si="53"/>
        <v/>
      </c>
      <c r="AC72" s="26" t="str">
        <f>IF(OR(D72="MSEN",D72="MV40",D72="MV50",D72="MV60",D72="MV70",D72="MV80",D72="MU23",D72="MU19",D72="MU17"),COUNTIF(D$2:D72,"M*"),"")</f>
        <v/>
      </c>
      <c r="AD72" s="3" t="str">
        <f>IF(OR(D72="MU23",D72="MU19",D72="MU17"),COUNTIF(D$2:D72,"MU*"),"")</f>
        <v/>
      </c>
      <c r="AE72" s="3" t="str">
        <f>IF(OR(D72="MU19",D72="MU17"),COUNTIF(D$2:D72,"MU1*"),"")</f>
        <v/>
      </c>
      <c r="AF72" s="3" t="str">
        <f>IF(OR(D72="MU17"),COUNTIF(D$2:D72,"MU17"),"")</f>
        <v/>
      </c>
      <c r="AL72" s="3" t="str">
        <f>IF(OR(D72="MV40",D72="MV50",D72="MV60",D72="MV70",D72="MV80"),COUNTIF(D$2:D72,"MV*"),"")</f>
        <v/>
      </c>
      <c r="AM72" s="3" t="str">
        <f>IF(OR(D72="MV50",D72="MV60",D72="MV70",D72="MV80"),COUNTIF(D$2:D72,"MV50")+COUNTIF(D$2:D72,"MV60")+COUNTIF(D$2:D72,"MV70")+COUNTIF(D$2:D72,"MV80"),"")</f>
        <v/>
      </c>
      <c r="AN72" s="3" t="str">
        <f>IF(OR(D72="MV60",D72="MV70",D72="MV80"),COUNTIF(D$2:D72,"MV60")+COUNTIF(D$2:D72,"MV70")+COUNTIF(D$2:D72,"MV80"),"")</f>
        <v/>
      </c>
      <c r="AO72" s="3" t="str">
        <f>IF(OR(D72="MV70",D72="MV80"),COUNTIF(D$2:D72,"MV70")+COUNTIF(D$2:D72,"MV80"),"")</f>
        <v/>
      </c>
      <c r="AP72" s="26" t="str">
        <f>IF(OR(D72="FSEN",D72="FV40",D72="FV50",D72="FV60",D72="FV70",D72="FV80",D72="FU23",D72="FU19",D72="FU17"),COUNTIF(D$2:D72,"F*"),"")</f>
        <v/>
      </c>
      <c r="AQ72" s="3" t="str">
        <f>IF(OR(D72="FU23",D72="FU19",D72="FU17"),COUNTIF(D$2:D72,"FU*"),"")</f>
        <v/>
      </c>
      <c r="AR72" s="3" t="str">
        <f>IF(OR(D72="FU19",D72="FU17"),COUNTIF(D$2:D72,"FU1*"),"")</f>
        <v/>
      </c>
      <c r="AS72" s="3" t="str">
        <f>IF(OR(D72="FU17"),COUNTIF(D$2:D72,"FU17"),"")</f>
        <v/>
      </c>
      <c r="AT72" s="3" t="str">
        <f>IF(OR(D72="FV40",D72="FV50",D72="FV60",D72="FV70",D72="FV80"),COUNTIF(D$2:D72,"FV*"),"")</f>
        <v/>
      </c>
      <c r="AU72" s="3" t="str">
        <f>IF(OR(D72="FV50",D72="FV60",D72="FV70",D72="FV80"),COUNTIF(D$2:D72,"FV50")+COUNTIF(D$2:D72,"FV60")+COUNTIF(D$2:D72,"FV70")+COUNTIF(D$2:D72,"FV80"),"")</f>
        <v/>
      </c>
      <c r="AV72" s="3" t="str">
        <f>IF(OR(D72="FV60",D72="FV70",D72="FV80"),COUNTIF(D$2:D72,"FV60")+COUNTIF(D$2:D72,"FV70")+COUNTIF(D$2:D72,"FV80"),"")</f>
        <v/>
      </c>
      <c r="AW72" s="3" t="str">
        <f>IF(OR(D72="FV70",D72="FV80"),COUNTIF(D$2:D72,"FV70")+COUNTIF(D$2:D72,"FV80"),"")</f>
        <v/>
      </c>
      <c r="AX72" s="24"/>
    </row>
    <row r="73" spans="1:50" x14ac:dyDescent="0.45">
      <c r="A73" s="3" t="str">
        <v/>
      </c>
      <c r="B73" t="str">
        <v/>
      </c>
      <c r="C73" t="str">
        <v/>
      </c>
      <c r="D73" s="3" t="str">
        <v/>
      </c>
      <c r="E73" s="19" t="str">
        <v/>
      </c>
      <c r="F73" s="42" t="str">
        <f t="shared" si="49"/>
        <v/>
      </c>
      <c r="G73" s="36" t="str">
        <f>IF(OR(C73="",C73=" ",C73="FRA",C73="unattached",C73="(no club)",F73="F"),"",COUNTIFS(C$2:C73,C73,D$2:D73,"M*"))</f>
        <v/>
      </c>
      <c r="H73" t="str">
        <f t="shared" si="36"/>
        <v/>
      </c>
      <c r="I73" t="str">
        <f t="shared" si="35"/>
        <v/>
      </c>
      <c r="J73" t="str">
        <f t="shared" si="37"/>
        <v/>
      </c>
      <c r="K73" t="str">
        <f t="shared" si="38"/>
        <v/>
      </c>
      <c r="L73" t="str">
        <f t="shared" si="39"/>
        <v/>
      </c>
      <c r="M73" t="str">
        <f t="shared" si="40"/>
        <v/>
      </c>
      <c r="N73" t="str">
        <f t="shared" si="41"/>
        <v/>
      </c>
      <c r="O73" t="str">
        <f t="shared" si="42"/>
        <v/>
      </c>
      <c r="P73" t="str">
        <f t="shared" si="54"/>
        <v/>
      </c>
      <c r="Q73" t="str">
        <f t="shared" si="50"/>
        <v/>
      </c>
      <c r="R73" s="26" t="str">
        <f>IF(OR(C73="",C73=" ",C73="FRA",C73="unattached",C73="(no club)",F73="M"),"",COUNTIFS(C$2:C73,C73,D$2:D73,"F*"))</f>
        <v/>
      </c>
      <c r="S73" t="str">
        <f t="shared" si="43"/>
        <v/>
      </c>
      <c r="T73" t="str">
        <f t="shared" si="44"/>
        <v/>
      </c>
      <c r="U73" t="str">
        <f t="shared" si="45"/>
        <v/>
      </c>
      <c r="V73" t="str">
        <f t="shared" si="46"/>
        <v/>
      </c>
      <c r="W73" t="str">
        <f t="shared" si="51"/>
        <v/>
      </c>
      <c r="X73" t="str">
        <f t="shared" si="47"/>
        <v/>
      </c>
      <c r="Y73" t="str">
        <f t="shared" si="52"/>
        <v/>
      </c>
      <c r="Z73" t="str">
        <f t="shared" si="48"/>
        <v/>
      </c>
      <c r="AA73" t="str">
        <f t="shared" si="55"/>
        <v/>
      </c>
      <c r="AB73" t="str">
        <f t="shared" si="53"/>
        <v/>
      </c>
      <c r="AC73" s="26" t="str">
        <f>IF(OR(D73="MSEN",D73="MV40",D73="MV50",D73="MV60",D73="MV70",D73="MV80",D73="MU23",D73="MU19",D73="MU17"),COUNTIF(D$2:D73,"M*"),"")</f>
        <v/>
      </c>
      <c r="AD73" s="3" t="str">
        <f>IF(OR(D73="MU23",D73="MU19",D73="MU17"),COUNTIF(D$2:D73,"MU*"),"")</f>
        <v/>
      </c>
      <c r="AE73" s="3" t="str">
        <f>IF(OR(D73="MU19",D73="MU17"),COUNTIF(D$2:D73,"MU1*"),"")</f>
        <v/>
      </c>
      <c r="AF73" s="3" t="str">
        <f>IF(OR(D73="MU17"),COUNTIF(D$2:D73,"MU17"),"")</f>
        <v/>
      </c>
      <c r="AL73" s="3" t="str">
        <f>IF(OR(D73="MV40",D73="MV50",D73="MV60",D73="MV70",D73="MV80"),COUNTIF(D$2:D73,"MV*"),"")</f>
        <v/>
      </c>
      <c r="AM73" s="3" t="str">
        <f>IF(OR(D73="MV50",D73="MV60",D73="MV70",D73="MV80"),COUNTIF(D$2:D73,"MV50")+COUNTIF(D$2:D73,"MV60")+COUNTIF(D$2:D73,"MV70")+COUNTIF(D$2:D73,"MV80"),"")</f>
        <v/>
      </c>
      <c r="AN73" s="3" t="str">
        <f>IF(OR(D73="MV60",D73="MV70",D73="MV80"),COUNTIF(D$2:D73,"MV60")+COUNTIF(D$2:D73,"MV70")+COUNTIF(D$2:D73,"MV80"),"")</f>
        <v/>
      </c>
      <c r="AO73" s="3" t="str">
        <f>IF(OR(D73="MV70",D73="MV80"),COUNTIF(D$2:D73,"MV70")+COUNTIF(D$2:D73,"MV80"),"")</f>
        <v/>
      </c>
      <c r="AP73" s="26" t="str">
        <f>IF(OR(D73="FSEN",D73="FV40",D73="FV50",D73="FV60",D73="FV70",D73="FV80",D73="FU23",D73="FU19",D73="FU17"),COUNTIF(D$2:D73,"F*"),"")</f>
        <v/>
      </c>
      <c r="AQ73" s="3" t="str">
        <f>IF(OR(D73="FU23",D73="FU19",D73="FU17"),COUNTIF(D$2:D73,"FU*"),"")</f>
        <v/>
      </c>
      <c r="AR73" s="3" t="str">
        <f>IF(OR(D73="FU19",D73="FU17"),COUNTIF(D$2:D73,"FU1*"),"")</f>
        <v/>
      </c>
      <c r="AS73" s="3" t="str">
        <f>IF(OR(D73="FU17"),COUNTIF(D$2:D73,"FU17"),"")</f>
        <v/>
      </c>
      <c r="AT73" s="3" t="str">
        <f>IF(OR(D73="FV40",D73="FV50",D73="FV60",D73="FV70",D73="FV80"),COUNTIF(D$2:D73,"FV*"),"")</f>
        <v/>
      </c>
      <c r="AU73" s="3" t="str">
        <f>IF(OR(D73="FV50",D73="FV60",D73="FV70",D73="FV80"),COUNTIF(D$2:D73,"FV50")+COUNTIF(D$2:D73,"FV60")+COUNTIF(D$2:D73,"FV70")+COUNTIF(D$2:D73,"FV80"),"")</f>
        <v/>
      </c>
      <c r="AV73" s="3" t="str">
        <f>IF(OR(D73="FV60",D73="FV70",D73="FV80"),COUNTIF(D$2:D73,"FV60")+COUNTIF(D$2:D73,"FV70")+COUNTIF(D$2:D73,"FV80"),"")</f>
        <v/>
      </c>
      <c r="AW73" s="3" t="str">
        <f>IF(OR(D73="FV70",D73="FV80"),COUNTIF(D$2:D73,"FV70")+COUNTIF(D$2:D73,"FV80"),"")</f>
        <v/>
      </c>
      <c r="AX73" s="24"/>
    </row>
    <row r="74" spans="1:50" x14ac:dyDescent="0.45">
      <c r="A74" s="3" t="str">
        <v/>
      </c>
      <c r="B74" t="str">
        <v/>
      </c>
      <c r="C74" t="str">
        <v/>
      </c>
      <c r="D74" s="3" t="str">
        <v/>
      </c>
      <c r="E74" s="19" t="str">
        <v/>
      </c>
      <c r="F74" s="42" t="str">
        <f t="shared" si="49"/>
        <v/>
      </c>
      <c r="G74" s="36" t="str">
        <f>IF(OR(C74="",C74=" ",C74="FRA",C74="unattached",C74="(no club)",F74="F"),"",COUNTIFS(C$2:C74,C74,D$2:D74,"M*"))</f>
        <v/>
      </c>
      <c r="H74" t="str">
        <f t="shared" si="36"/>
        <v/>
      </c>
      <c r="I74" t="str">
        <f t="shared" si="35"/>
        <v/>
      </c>
      <c r="J74" t="str">
        <f t="shared" si="37"/>
        <v/>
      </c>
      <c r="K74" t="str">
        <f t="shared" si="38"/>
        <v/>
      </c>
      <c r="L74" t="str">
        <f t="shared" si="39"/>
        <v/>
      </c>
      <c r="M74" t="str">
        <f t="shared" si="40"/>
        <v/>
      </c>
      <c r="N74" t="str">
        <f t="shared" si="41"/>
        <v/>
      </c>
      <c r="O74" t="str">
        <f t="shared" si="42"/>
        <v/>
      </c>
      <c r="P74" t="str">
        <f t="shared" si="54"/>
        <v/>
      </c>
      <c r="Q74" t="str">
        <f t="shared" si="50"/>
        <v/>
      </c>
      <c r="R74" s="26" t="str">
        <f>IF(OR(C74="",C74=" ",C74="FRA",C74="unattached",C74="(no club)",F74="M"),"",COUNTIFS(C$2:C74,C74,D$2:D74,"F*"))</f>
        <v/>
      </c>
      <c r="S74" t="str">
        <f t="shared" si="43"/>
        <v/>
      </c>
      <c r="T74" t="str">
        <f t="shared" si="44"/>
        <v/>
      </c>
      <c r="U74" t="str">
        <f t="shared" si="45"/>
        <v/>
      </c>
      <c r="V74" t="str">
        <f t="shared" si="46"/>
        <v/>
      </c>
      <c r="W74" t="str">
        <f t="shared" si="51"/>
        <v/>
      </c>
      <c r="X74" t="str">
        <f t="shared" si="47"/>
        <v/>
      </c>
      <c r="Y74" t="str">
        <f t="shared" si="52"/>
        <v/>
      </c>
      <c r="Z74" t="str">
        <f t="shared" si="48"/>
        <v/>
      </c>
      <c r="AA74" t="str">
        <f t="shared" si="55"/>
        <v/>
      </c>
      <c r="AB74" t="str">
        <f t="shared" si="53"/>
        <v/>
      </c>
      <c r="AC74" s="26" t="str">
        <f>IF(OR(D74="MSEN",D74="MV40",D74="MV50",D74="MV60",D74="MV70",D74="MV80",D74="MU23",D74="MU19",D74="MU17"),COUNTIF(D$2:D74,"M*"),"")</f>
        <v/>
      </c>
      <c r="AD74" s="3" t="str">
        <f>IF(OR(D74="MU23",D74="MU19",D74="MU17"),COUNTIF(D$2:D74,"MU*"),"")</f>
        <v/>
      </c>
      <c r="AE74" s="3" t="str">
        <f>IF(OR(D74="MU19",D74="MU17"),COUNTIF(D$2:D74,"MU1*"),"")</f>
        <v/>
      </c>
      <c r="AF74" s="3" t="str">
        <f>IF(OR(D74="MU17"),COUNTIF(D$2:D74,"MU17"),"")</f>
        <v/>
      </c>
      <c r="AL74" s="3" t="str">
        <f>IF(OR(D74="MV40",D74="MV50",D74="MV60",D74="MV70",D74="MV80"),COUNTIF(D$2:D74,"MV*"),"")</f>
        <v/>
      </c>
      <c r="AM74" s="3" t="str">
        <f>IF(OR(D74="MV50",D74="MV60",D74="MV70",D74="MV80"),COUNTIF(D$2:D74,"MV50")+COUNTIF(D$2:D74,"MV60")+COUNTIF(D$2:D74,"MV70")+COUNTIF(D$2:D74,"MV80"),"")</f>
        <v/>
      </c>
      <c r="AN74" s="3" t="str">
        <f>IF(OR(D74="MV60",D74="MV70",D74="MV80"),COUNTIF(D$2:D74,"MV60")+COUNTIF(D$2:D74,"MV70")+COUNTIF(D$2:D74,"MV80"),"")</f>
        <v/>
      </c>
      <c r="AO74" s="3" t="str">
        <f>IF(OR(D74="MV70",D74="MV80"),COUNTIF(D$2:D74,"MV70")+COUNTIF(D$2:D74,"MV80"),"")</f>
        <v/>
      </c>
      <c r="AP74" s="26" t="str">
        <f>IF(OR(D74="FSEN",D74="FV40",D74="FV50",D74="FV60",D74="FV70",D74="FV80",D74="FU23",D74="FU19",D74="FU17"),COUNTIF(D$2:D74,"F*"),"")</f>
        <v/>
      </c>
      <c r="AQ74" s="3" t="str">
        <f>IF(OR(D74="FU23",D74="FU19",D74="FU17"),COUNTIF(D$2:D74,"FU*"),"")</f>
        <v/>
      </c>
      <c r="AR74" s="3" t="str">
        <f>IF(OR(D74="FU19",D74="FU17"),COUNTIF(D$2:D74,"FU1*"),"")</f>
        <v/>
      </c>
      <c r="AS74" s="3" t="str">
        <f>IF(OR(D74="FU17"),COUNTIF(D$2:D74,"FU17"),"")</f>
        <v/>
      </c>
      <c r="AT74" s="3" t="str">
        <f>IF(OR(D74="FV40",D74="FV50",D74="FV60",D74="FV70",D74="FV80"),COUNTIF(D$2:D74,"FV*"),"")</f>
        <v/>
      </c>
      <c r="AU74" s="3" t="str">
        <f>IF(OR(D74="FV50",D74="FV60",D74="FV70",D74="FV80"),COUNTIF(D$2:D74,"FV50")+COUNTIF(D$2:D74,"FV60")+COUNTIF(D$2:D74,"FV70")+COUNTIF(D$2:D74,"FV80"),"")</f>
        <v/>
      </c>
      <c r="AV74" s="3" t="str">
        <f>IF(OR(D74="FV60",D74="FV70",D74="FV80"),COUNTIF(D$2:D74,"FV60")+COUNTIF(D$2:D74,"FV70")+COUNTIF(D$2:D74,"FV80"),"")</f>
        <v/>
      </c>
      <c r="AW74" s="3" t="str">
        <f>IF(OR(D74="FV70",D74="FV80"),COUNTIF(D$2:D74,"FV70")+COUNTIF(D$2:D74,"FV80"),"")</f>
        <v/>
      </c>
      <c r="AX74" s="24"/>
    </row>
    <row r="75" spans="1:50" x14ac:dyDescent="0.45">
      <c r="A75" s="3" t="str">
        <v/>
      </c>
      <c r="B75" t="str">
        <v/>
      </c>
      <c r="C75" t="str">
        <v/>
      </c>
      <c r="D75" s="3" t="str">
        <v/>
      </c>
      <c r="E75" s="19" t="str">
        <v/>
      </c>
      <c r="F75" s="42" t="str">
        <f t="shared" si="49"/>
        <v/>
      </c>
      <c r="G75" s="36" t="str">
        <f>IF(OR(C75="",C75=" ",C75="FRA",C75="unattached",C75="(no club)",F75="F"),"",COUNTIFS(C$2:C75,C75,D$2:D75,"M*"))</f>
        <v/>
      </c>
      <c r="H75" t="str">
        <f t="shared" si="36"/>
        <v/>
      </c>
      <c r="I75" t="str">
        <f t="shared" si="35"/>
        <v/>
      </c>
      <c r="J75" t="str">
        <f t="shared" si="37"/>
        <v/>
      </c>
      <c r="K75" t="str">
        <f t="shared" si="38"/>
        <v/>
      </c>
      <c r="L75" t="str">
        <f t="shared" si="39"/>
        <v/>
      </c>
      <c r="M75" t="str">
        <f t="shared" si="40"/>
        <v/>
      </c>
      <c r="N75" t="str">
        <f t="shared" si="41"/>
        <v/>
      </c>
      <c r="O75" t="str">
        <f t="shared" si="42"/>
        <v/>
      </c>
      <c r="P75" t="str">
        <f t="shared" si="54"/>
        <v/>
      </c>
      <c r="Q75" t="str">
        <f t="shared" si="50"/>
        <v/>
      </c>
      <c r="R75" s="26" t="str">
        <f>IF(OR(C75="",C75=" ",C75="FRA",C75="unattached",C75="(no club)",F75="M"),"",COUNTIFS(C$2:C75,C75,D$2:D75,"F*"))</f>
        <v/>
      </c>
      <c r="S75" t="str">
        <f t="shared" si="43"/>
        <v/>
      </c>
      <c r="T75" t="str">
        <f t="shared" si="44"/>
        <v/>
      </c>
      <c r="U75" t="str">
        <f t="shared" si="45"/>
        <v/>
      </c>
      <c r="V75" t="str">
        <f t="shared" si="46"/>
        <v/>
      </c>
      <c r="W75" t="str">
        <f t="shared" si="51"/>
        <v/>
      </c>
      <c r="X75" t="str">
        <f t="shared" si="47"/>
        <v/>
      </c>
      <c r="Y75" t="str">
        <f t="shared" si="52"/>
        <v/>
      </c>
      <c r="Z75" t="str">
        <f t="shared" si="48"/>
        <v/>
      </c>
      <c r="AA75" t="str">
        <f t="shared" si="55"/>
        <v/>
      </c>
      <c r="AB75" t="str">
        <f t="shared" si="53"/>
        <v/>
      </c>
      <c r="AC75" s="26" t="str">
        <f>IF(OR(D75="MSEN",D75="MV40",D75="MV50",D75="MV60",D75="MV70",D75="MV80",D75="MU23",D75="MU19",D75="MU17"),COUNTIF(D$2:D75,"M*"),"")</f>
        <v/>
      </c>
      <c r="AD75" s="3" t="str">
        <f>IF(OR(D75="MU23",D75="MU19",D75="MU17"),COUNTIF(D$2:D75,"MU*"),"")</f>
        <v/>
      </c>
      <c r="AE75" s="3" t="str">
        <f>IF(OR(D75="MU19",D75="MU17"),COUNTIF(D$2:D75,"MU1*"),"")</f>
        <v/>
      </c>
      <c r="AF75" s="3" t="str">
        <f>IF(OR(D75="MU17"),COUNTIF(D$2:D75,"MU17"),"")</f>
        <v/>
      </c>
      <c r="AL75" s="3" t="str">
        <f>IF(OR(D75="MV40",D75="MV50",D75="MV60",D75="MV70",D75="MV80"),COUNTIF(D$2:D75,"MV*"),"")</f>
        <v/>
      </c>
      <c r="AM75" s="3" t="str">
        <f>IF(OR(D75="MV50",D75="MV60",D75="MV70",D75="MV80"),COUNTIF(D$2:D75,"MV50")+COUNTIF(D$2:D75,"MV60")+COUNTIF(D$2:D75,"MV70")+COUNTIF(D$2:D75,"MV80"),"")</f>
        <v/>
      </c>
      <c r="AN75" s="3" t="str">
        <f>IF(OR(D75="MV60",D75="MV70",D75="MV80"),COUNTIF(D$2:D75,"MV60")+COUNTIF(D$2:D75,"MV70")+COUNTIF(D$2:D75,"MV80"),"")</f>
        <v/>
      </c>
      <c r="AO75" s="3" t="str">
        <f>IF(OR(D75="MV70",D75="MV80"),COUNTIF(D$2:D75,"MV70")+COUNTIF(D$2:D75,"MV80"),"")</f>
        <v/>
      </c>
      <c r="AP75" s="26" t="str">
        <f>IF(OR(D75="FSEN",D75="FV40",D75="FV50",D75="FV60",D75="FV70",D75="FV80",D75="FU23",D75="FU19",D75="FU17"),COUNTIF(D$2:D75,"F*"),"")</f>
        <v/>
      </c>
      <c r="AQ75" s="3" t="str">
        <f>IF(OR(D75="FU23",D75="FU19",D75="FU17"),COUNTIF(D$2:D75,"FU*"),"")</f>
        <v/>
      </c>
      <c r="AR75" s="3" t="str">
        <f>IF(OR(D75="FU19",D75="FU17"),COUNTIF(D$2:D75,"FU1*"),"")</f>
        <v/>
      </c>
      <c r="AS75" s="3" t="str">
        <f>IF(OR(D75="FU17"),COUNTIF(D$2:D75,"FU17"),"")</f>
        <v/>
      </c>
      <c r="AT75" s="3" t="str">
        <f>IF(OR(D75="FV40",D75="FV50",D75="FV60",D75="FV70",D75="FV80"),COUNTIF(D$2:D75,"FV*"),"")</f>
        <v/>
      </c>
      <c r="AU75" s="3" t="str">
        <f>IF(OR(D75="FV50",D75="FV60",D75="FV70",D75="FV80"),COUNTIF(D$2:D75,"FV50")+COUNTIF(D$2:D75,"FV60")+COUNTIF(D$2:D75,"FV70")+COUNTIF(D$2:D75,"FV80"),"")</f>
        <v/>
      </c>
      <c r="AV75" s="3" t="str">
        <f>IF(OR(D75="FV60",D75="FV70",D75="FV80"),COUNTIF(D$2:D75,"FV60")+COUNTIF(D$2:D75,"FV70")+COUNTIF(D$2:D75,"FV80"),"")</f>
        <v/>
      </c>
      <c r="AW75" s="3" t="str">
        <f>IF(OR(D75="FV70",D75="FV80"),COUNTIF(D$2:D75,"FV70")+COUNTIF(D$2:D75,"FV80"),"")</f>
        <v/>
      </c>
      <c r="AX75" s="24"/>
    </row>
    <row r="76" spans="1:50" x14ac:dyDescent="0.45">
      <c r="A76" s="3" t="str">
        <v/>
      </c>
      <c r="B76" t="str">
        <v/>
      </c>
      <c r="C76" t="str">
        <v/>
      </c>
      <c r="D76" s="3" t="str">
        <v/>
      </c>
      <c r="E76" s="19" t="str">
        <v/>
      </c>
      <c r="F76" s="42" t="str">
        <f t="shared" si="49"/>
        <v/>
      </c>
      <c r="G76" s="36" t="str">
        <f>IF(OR(C76="",C76=" ",C76="FRA",C76="unattached",C76="(no club)",F76="F"),"",COUNTIFS(C$2:C76,C76,D$2:D76,"M*"))</f>
        <v/>
      </c>
      <c r="H76" t="str">
        <f t="shared" si="36"/>
        <v/>
      </c>
      <c r="I76" t="str">
        <f t="shared" si="35"/>
        <v/>
      </c>
      <c r="J76" t="str">
        <f t="shared" si="37"/>
        <v/>
      </c>
      <c r="K76" t="str">
        <f t="shared" si="38"/>
        <v/>
      </c>
      <c r="L76" t="str">
        <f t="shared" si="39"/>
        <v/>
      </c>
      <c r="M76" t="str">
        <f t="shared" si="40"/>
        <v/>
      </c>
      <c r="N76" t="str">
        <f t="shared" si="41"/>
        <v/>
      </c>
      <c r="O76" t="str">
        <f t="shared" si="42"/>
        <v/>
      </c>
      <c r="P76" t="str">
        <f t="shared" si="54"/>
        <v/>
      </c>
      <c r="Q76" t="str">
        <f t="shared" si="50"/>
        <v/>
      </c>
      <c r="R76" s="26" t="str">
        <f>IF(OR(C76="",C76=" ",C76="FRA",C76="unattached",C76="(no club)",F76="M"),"",COUNTIFS(C$2:C76,C76,D$2:D76,"F*"))</f>
        <v/>
      </c>
      <c r="S76" t="str">
        <f t="shared" si="43"/>
        <v/>
      </c>
      <c r="T76" t="str">
        <f t="shared" si="44"/>
        <v/>
      </c>
      <c r="U76" t="str">
        <f t="shared" si="45"/>
        <v/>
      </c>
      <c r="V76" t="str">
        <f t="shared" si="46"/>
        <v/>
      </c>
      <c r="W76" t="str">
        <f t="shared" si="51"/>
        <v/>
      </c>
      <c r="X76" t="str">
        <f t="shared" si="47"/>
        <v/>
      </c>
      <c r="Y76" t="str">
        <f t="shared" si="52"/>
        <v/>
      </c>
      <c r="Z76" t="str">
        <f t="shared" si="48"/>
        <v/>
      </c>
      <c r="AA76" t="str">
        <f t="shared" si="55"/>
        <v/>
      </c>
      <c r="AB76" t="str">
        <f t="shared" si="53"/>
        <v/>
      </c>
      <c r="AC76" s="26" t="str">
        <f>IF(OR(D76="MSEN",D76="MV40",D76="MV50",D76="MV60",D76="MV70",D76="MV80",D76="MU23",D76="MU19",D76="MU17"),COUNTIF(D$2:D76,"M*"),"")</f>
        <v/>
      </c>
      <c r="AD76" s="3" t="str">
        <f>IF(OR(D76="MU23",D76="MU19",D76="MU17"),COUNTIF(D$2:D76,"MU*"),"")</f>
        <v/>
      </c>
      <c r="AE76" s="3" t="str">
        <f>IF(OR(D76="MU19",D76="MU17"),COUNTIF(D$2:D76,"MU1*"),"")</f>
        <v/>
      </c>
      <c r="AF76" s="3" t="str">
        <f>IF(OR(D76="MU17"),COUNTIF(D$2:D76,"MU17"),"")</f>
        <v/>
      </c>
      <c r="AL76" s="3" t="str">
        <f>IF(OR(D76="MV40",D76="MV50",D76="MV60",D76="MV70",D76="MV80"),COUNTIF(D$2:D76,"MV*"),"")</f>
        <v/>
      </c>
      <c r="AM76" s="3" t="str">
        <f>IF(OR(D76="MV50",D76="MV60",D76="MV70",D76="MV80"),COUNTIF(D$2:D76,"MV50")+COUNTIF(D$2:D76,"MV60")+COUNTIF(D$2:D76,"MV70")+COUNTIF(D$2:D76,"MV80"),"")</f>
        <v/>
      </c>
      <c r="AN76" s="3" t="str">
        <f>IF(OR(D76="MV60",D76="MV70",D76="MV80"),COUNTIF(D$2:D76,"MV60")+COUNTIF(D$2:D76,"MV70")+COUNTIF(D$2:D76,"MV80"),"")</f>
        <v/>
      </c>
      <c r="AO76" s="3" t="str">
        <f>IF(OR(D76="MV70",D76="MV80"),COUNTIF(D$2:D76,"MV70")+COUNTIF(D$2:D76,"MV80"),"")</f>
        <v/>
      </c>
      <c r="AP76" s="26" t="str">
        <f>IF(OR(D76="FSEN",D76="FV40",D76="FV50",D76="FV60",D76="FV70",D76="FV80",D76="FU23",D76="FU19",D76="FU17"),COUNTIF(D$2:D76,"F*"),"")</f>
        <v/>
      </c>
      <c r="AQ76" s="3" t="str">
        <f>IF(OR(D76="FU23",D76="FU19",D76="FU17"),COUNTIF(D$2:D76,"FU*"),"")</f>
        <v/>
      </c>
      <c r="AR76" s="3" t="str">
        <f>IF(OR(D76="FU19",D76="FU17"),COUNTIF(D$2:D76,"FU1*"),"")</f>
        <v/>
      </c>
      <c r="AS76" s="3" t="str">
        <f>IF(OR(D76="FU17"),COUNTIF(D$2:D76,"FU17"),"")</f>
        <v/>
      </c>
      <c r="AT76" s="3" t="str">
        <f>IF(OR(D76="FV40",D76="FV50",D76="FV60",D76="FV70",D76="FV80"),COUNTIF(D$2:D76,"FV*"),"")</f>
        <v/>
      </c>
      <c r="AU76" s="3" t="str">
        <f>IF(OR(D76="FV50",D76="FV60",D76="FV70",D76="FV80"),COUNTIF(D$2:D76,"FV50")+COUNTIF(D$2:D76,"FV60")+COUNTIF(D$2:D76,"FV70")+COUNTIF(D$2:D76,"FV80"),"")</f>
        <v/>
      </c>
      <c r="AV76" s="3" t="str">
        <f>IF(OR(D76="FV60",D76="FV70",D76="FV80"),COUNTIF(D$2:D76,"FV60")+COUNTIF(D$2:D76,"FV70")+COUNTIF(D$2:D76,"FV80"),"")</f>
        <v/>
      </c>
      <c r="AW76" s="3" t="str">
        <f>IF(OR(D76="FV70",D76="FV80"),COUNTIF(D$2:D76,"FV70")+COUNTIF(D$2:D76,"FV80"),"")</f>
        <v/>
      </c>
      <c r="AX76" s="24"/>
    </row>
    <row r="77" spans="1:50" x14ac:dyDescent="0.45">
      <c r="A77" s="3" t="str">
        <v/>
      </c>
      <c r="B77" t="str">
        <v/>
      </c>
      <c r="C77" t="str">
        <v/>
      </c>
      <c r="D77" s="3" t="str">
        <v/>
      </c>
      <c r="E77" s="19" t="str">
        <v/>
      </c>
      <c r="F77" s="42" t="str">
        <f t="shared" si="49"/>
        <v/>
      </c>
      <c r="G77" s="36" t="str">
        <f>IF(OR(C77="",C77=" ",C77="FRA",C77="unattached",C77="(no club)",F77="F"),"",COUNTIFS(C$2:C77,C77,D$2:D77,"M*"))</f>
        <v/>
      </c>
      <c r="H77" t="str">
        <f t="shared" si="36"/>
        <v/>
      </c>
      <c r="I77" t="str">
        <f t="shared" si="35"/>
        <v/>
      </c>
      <c r="J77" t="str">
        <f t="shared" si="37"/>
        <v/>
      </c>
      <c r="K77" t="str">
        <f t="shared" si="38"/>
        <v/>
      </c>
      <c r="L77" t="str">
        <f t="shared" si="39"/>
        <v/>
      </c>
      <c r="M77" t="str">
        <f t="shared" si="40"/>
        <v/>
      </c>
      <c r="N77" t="str">
        <f t="shared" si="41"/>
        <v/>
      </c>
      <c r="O77" t="str">
        <f t="shared" si="42"/>
        <v/>
      </c>
      <c r="P77" t="str">
        <f t="shared" si="54"/>
        <v/>
      </c>
      <c r="Q77" t="str">
        <f t="shared" si="50"/>
        <v/>
      </c>
      <c r="R77" s="26" t="str">
        <f>IF(OR(C77="",C77=" ",C77="FRA",C77="unattached",C77="(no club)",F77="M"),"",COUNTIFS(C$2:C77,C77,D$2:D77,"F*"))</f>
        <v/>
      </c>
      <c r="S77" t="str">
        <f t="shared" si="43"/>
        <v/>
      </c>
      <c r="T77" t="str">
        <f t="shared" si="44"/>
        <v/>
      </c>
      <c r="U77" t="str">
        <f t="shared" si="45"/>
        <v/>
      </c>
      <c r="V77" t="str">
        <f t="shared" si="46"/>
        <v/>
      </c>
      <c r="W77" t="str">
        <f t="shared" si="51"/>
        <v/>
      </c>
      <c r="X77" t="str">
        <f t="shared" si="47"/>
        <v/>
      </c>
      <c r="Y77" t="str">
        <f t="shared" si="52"/>
        <v/>
      </c>
      <c r="Z77" t="str">
        <f t="shared" si="48"/>
        <v/>
      </c>
      <c r="AA77" t="str">
        <f t="shared" si="55"/>
        <v/>
      </c>
      <c r="AB77" t="str">
        <f t="shared" si="53"/>
        <v/>
      </c>
      <c r="AC77" s="26" t="str">
        <f>IF(OR(D77="MSEN",D77="MV40",D77="MV50",D77="MV60",D77="MV70",D77="MV80",D77="MU23",D77="MU19",D77="MU17"),COUNTIF(D$2:D77,"M*"),"")</f>
        <v/>
      </c>
      <c r="AD77" s="3" t="str">
        <f>IF(OR(D77="MU23",D77="MU19",D77="MU17"),COUNTIF(D$2:D77,"MU*"),"")</f>
        <v/>
      </c>
      <c r="AE77" s="3" t="str">
        <f>IF(OR(D77="MU19",D77="MU17"),COUNTIF(D$2:D77,"MU1*"),"")</f>
        <v/>
      </c>
      <c r="AF77" s="3" t="str">
        <f>IF(OR(D77="MU17"),COUNTIF(D$2:D77,"MU17"),"")</f>
        <v/>
      </c>
      <c r="AL77" s="3" t="str">
        <f>IF(OR(D77="MV40",D77="MV50",D77="MV60",D77="MV70",D77="MV80"),COUNTIF(D$2:D77,"MV*"),"")</f>
        <v/>
      </c>
      <c r="AM77" s="3" t="str">
        <f>IF(OR(D77="MV50",D77="MV60",D77="MV70",D77="MV80"),COUNTIF(D$2:D77,"MV50")+COUNTIF(D$2:D77,"MV60")+COUNTIF(D$2:D77,"MV70")+COUNTIF(D$2:D77,"MV80"),"")</f>
        <v/>
      </c>
      <c r="AN77" s="3" t="str">
        <f>IF(OR(D77="MV60",D77="MV70",D77="MV80"),COUNTIF(D$2:D77,"MV60")+COUNTIF(D$2:D77,"MV70")+COUNTIF(D$2:D77,"MV80"),"")</f>
        <v/>
      </c>
      <c r="AO77" s="3" t="str">
        <f>IF(OR(D77="MV70",D77="MV80"),COUNTIF(D$2:D77,"MV70")+COUNTIF(D$2:D77,"MV80"),"")</f>
        <v/>
      </c>
      <c r="AP77" s="26" t="str">
        <f>IF(OR(D77="FSEN",D77="FV40",D77="FV50",D77="FV60",D77="FV70",D77="FV80",D77="FU23",D77="FU19",D77="FU17"),COUNTIF(D$2:D77,"F*"),"")</f>
        <v/>
      </c>
      <c r="AQ77" s="3" t="str">
        <f>IF(OR(D77="FU23",D77="FU19",D77="FU17"),COUNTIF(D$2:D77,"FU*"),"")</f>
        <v/>
      </c>
      <c r="AR77" s="3" t="str">
        <f>IF(OR(D77="FU19",D77="FU17"),COUNTIF(D$2:D77,"FU1*"),"")</f>
        <v/>
      </c>
      <c r="AS77" s="3" t="str">
        <f>IF(OR(D77="FU17"),COUNTIF(D$2:D77,"FU17"),"")</f>
        <v/>
      </c>
      <c r="AT77" s="3" t="str">
        <f>IF(OR(D77="FV40",D77="FV50",D77="FV60",D77="FV70",D77="FV80"),COUNTIF(D$2:D77,"FV*"),"")</f>
        <v/>
      </c>
      <c r="AU77" s="3" t="str">
        <f>IF(OR(D77="FV50",D77="FV60",D77="FV70",D77="FV80"),COUNTIF(D$2:D77,"FV50")+COUNTIF(D$2:D77,"FV60")+COUNTIF(D$2:D77,"FV70")+COUNTIF(D$2:D77,"FV80"),"")</f>
        <v/>
      </c>
      <c r="AV77" s="3" t="str">
        <f>IF(OR(D77="FV60",D77="FV70",D77="FV80"),COUNTIF(D$2:D77,"FV60")+COUNTIF(D$2:D77,"FV70")+COUNTIF(D$2:D77,"FV80"),"")</f>
        <v/>
      </c>
      <c r="AW77" s="3" t="str">
        <f>IF(OR(D77="FV70",D77="FV80"),COUNTIF(D$2:D77,"FV70")+COUNTIF(D$2:D77,"FV80"),"")</f>
        <v/>
      </c>
      <c r="AX77" s="24"/>
    </row>
    <row r="78" spans="1:50" x14ac:dyDescent="0.45">
      <c r="A78" s="3" t="str">
        <v/>
      </c>
      <c r="B78" t="str">
        <v/>
      </c>
      <c r="C78" t="str">
        <v/>
      </c>
      <c r="D78" s="3" t="str">
        <v/>
      </c>
      <c r="E78" s="19" t="str">
        <v/>
      </c>
      <c r="F78" s="42" t="str">
        <f t="shared" si="49"/>
        <v/>
      </c>
      <c r="G78" s="36" t="str">
        <f>IF(OR(C78="",C78=" ",C78="FRA",C78="unattached",C78="(no club)",F78="F"),"",COUNTIFS(C$2:C78,C78,D$2:D78,"M*"))</f>
        <v/>
      </c>
      <c r="H78" t="str">
        <f t="shared" si="36"/>
        <v/>
      </c>
      <c r="I78" t="str">
        <f t="shared" si="35"/>
        <v/>
      </c>
      <c r="J78" t="str">
        <f t="shared" si="37"/>
        <v/>
      </c>
      <c r="K78" t="str">
        <f t="shared" si="38"/>
        <v/>
      </c>
      <c r="L78" t="str">
        <f t="shared" si="39"/>
        <v/>
      </c>
      <c r="M78" t="str">
        <f t="shared" si="40"/>
        <v/>
      </c>
      <c r="N78" t="str">
        <f t="shared" si="41"/>
        <v/>
      </c>
      <c r="O78" t="str">
        <f t="shared" si="42"/>
        <v/>
      </c>
      <c r="P78" t="str">
        <f t="shared" si="54"/>
        <v/>
      </c>
      <c r="Q78" t="str">
        <f t="shared" si="50"/>
        <v/>
      </c>
      <c r="R78" s="26" t="str">
        <f>IF(OR(C78="",C78=" ",C78="FRA",C78="unattached",C78="(no club)",F78="M"),"",COUNTIFS(C$2:C78,C78,D$2:D78,"F*"))</f>
        <v/>
      </c>
      <c r="S78" t="str">
        <f t="shared" si="43"/>
        <v/>
      </c>
      <c r="T78" t="str">
        <f t="shared" si="44"/>
        <v/>
      </c>
      <c r="U78" t="str">
        <f t="shared" si="45"/>
        <v/>
      </c>
      <c r="V78" t="str">
        <f t="shared" si="46"/>
        <v/>
      </c>
      <c r="W78" t="str">
        <f t="shared" si="51"/>
        <v/>
      </c>
      <c r="X78" t="str">
        <f t="shared" si="47"/>
        <v/>
      </c>
      <c r="Y78" t="str">
        <f t="shared" si="52"/>
        <v/>
      </c>
      <c r="Z78" t="str">
        <f t="shared" si="48"/>
        <v/>
      </c>
      <c r="AA78" t="str">
        <f t="shared" si="55"/>
        <v/>
      </c>
      <c r="AB78" t="str">
        <f t="shared" si="53"/>
        <v/>
      </c>
      <c r="AC78" s="26" t="str">
        <f>IF(OR(D78="MSEN",D78="MV40",D78="MV50",D78="MV60",D78="MV70",D78="MV80",D78="MU23",D78="MU19",D78="MU17"),COUNTIF(D$2:D78,"M*"),"")</f>
        <v/>
      </c>
      <c r="AD78" s="3" t="str">
        <f>IF(OR(D78="MU23",D78="MU19",D78="MU17"),COUNTIF(D$2:D78,"MU*"),"")</f>
        <v/>
      </c>
      <c r="AE78" s="3" t="str">
        <f>IF(OR(D78="MU19",D78="MU17"),COUNTIF(D$2:D78,"MU1*"),"")</f>
        <v/>
      </c>
      <c r="AF78" s="3" t="str">
        <f>IF(OR(D78="MU17"),COUNTIF(D$2:D78,"MU17"),"")</f>
        <v/>
      </c>
      <c r="AL78" s="3" t="str">
        <f>IF(OR(D78="MV40",D78="MV50",D78="MV60",D78="MV70",D78="MV80"),COUNTIF(D$2:D78,"MV*"),"")</f>
        <v/>
      </c>
      <c r="AM78" s="3" t="str">
        <f>IF(OR(D78="MV50",D78="MV60",D78="MV70",D78="MV80"),COUNTIF(D$2:D78,"MV50")+COUNTIF(D$2:D78,"MV60")+COUNTIF(D$2:D78,"MV70")+COUNTIF(D$2:D78,"MV80"),"")</f>
        <v/>
      </c>
      <c r="AN78" s="3" t="str">
        <f>IF(OR(D78="MV60",D78="MV70",D78="MV80"),COUNTIF(D$2:D78,"MV60")+COUNTIF(D$2:D78,"MV70")+COUNTIF(D$2:D78,"MV80"),"")</f>
        <v/>
      </c>
      <c r="AO78" s="3" t="str">
        <f>IF(OR(D78="MV70",D78="MV80"),COUNTIF(D$2:D78,"MV70")+COUNTIF(D$2:D78,"MV80"),"")</f>
        <v/>
      </c>
      <c r="AP78" s="26" t="str">
        <f>IF(OR(D78="FSEN",D78="FV40",D78="FV50",D78="FV60",D78="FV70",D78="FV80",D78="FU23",D78="FU19",D78="FU17"),COUNTIF(D$2:D78,"F*"),"")</f>
        <v/>
      </c>
      <c r="AQ78" s="3" t="str">
        <f>IF(OR(D78="FU23",D78="FU19",D78="FU17"),COUNTIF(D$2:D78,"FU*"),"")</f>
        <v/>
      </c>
      <c r="AR78" s="3" t="str">
        <f>IF(OR(D78="FU19",D78="FU17"),COUNTIF(D$2:D78,"FU1*"),"")</f>
        <v/>
      </c>
      <c r="AS78" s="3" t="str">
        <f>IF(OR(D78="FU17"),COUNTIF(D$2:D78,"FU17"),"")</f>
        <v/>
      </c>
      <c r="AT78" s="3" t="str">
        <f>IF(OR(D78="FV40",D78="FV50",D78="FV60",D78="FV70",D78="FV80"),COUNTIF(D$2:D78,"FV*"),"")</f>
        <v/>
      </c>
      <c r="AU78" s="3" t="str">
        <f>IF(OR(D78="FV50",D78="FV60",D78="FV70",D78="FV80"),COUNTIF(D$2:D78,"FV50")+COUNTIF(D$2:D78,"FV60")+COUNTIF(D$2:D78,"FV70")+COUNTIF(D$2:D78,"FV80"),"")</f>
        <v/>
      </c>
      <c r="AV78" s="3" t="str">
        <f>IF(OR(D78="FV60",D78="FV70",D78="FV80"),COUNTIF(D$2:D78,"FV60")+COUNTIF(D$2:D78,"FV70")+COUNTIF(D$2:D78,"FV80"),"")</f>
        <v/>
      </c>
      <c r="AW78" s="3" t="str">
        <f>IF(OR(D78="FV70",D78="FV80"),COUNTIF(D$2:D78,"FV70")+COUNTIF(D$2:D78,"FV80"),"")</f>
        <v/>
      </c>
      <c r="AX78" s="24"/>
    </row>
    <row r="79" spans="1:50" x14ac:dyDescent="0.45">
      <c r="A79" s="3" t="str">
        <v/>
      </c>
      <c r="B79" t="str">
        <v/>
      </c>
      <c r="C79" t="str">
        <v/>
      </c>
      <c r="D79" s="3" t="str">
        <v/>
      </c>
      <c r="E79" s="19" t="str">
        <v/>
      </c>
      <c r="F79" s="42" t="str">
        <f t="shared" si="49"/>
        <v/>
      </c>
      <c r="G79" s="36" t="str">
        <f>IF(OR(C79="",C79=" ",C79="FRA",C79="unattached",C79="(no club)",F79="F"),"",COUNTIFS(C$2:C79,C79,D$2:D79,"M*"))</f>
        <v/>
      </c>
      <c r="H79" t="str">
        <f t="shared" si="36"/>
        <v/>
      </c>
      <c r="I79" t="str">
        <f t="shared" si="35"/>
        <v/>
      </c>
      <c r="J79" t="str">
        <f t="shared" si="37"/>
        <v/>
      </c>
      <c r="K79" t="str">
        <f t="shared" si="38"/>
        <v/>
      </c>
      <c r="L79" t="str">
        <f t="shared" si="39"/>
        <v/>
      </c>
      <c r="M79" t="str">
        <f t="shared" si="40"/>
        <v/>
      </c>
      <c r="N79" t="str">
        <f t="shared" si="41"/>
        <v/>
      </c>
      <c r="O79" t="str">
        <f t="shared" si="42"/>
        <v/>
      </c>
      <c r="P79" t="str">
        <f t="shared" si="54"/>
        <v/>
      </c>
      <c r="Q79" t="str">
        <f t="shared" si="50"/>
        <v/>
      </c>
      <c r="R79" s="26" t="str">
        <f>IF(OR(C79="",C79=" ",C79="FRA",C79="unattached",C79="(no club)",F79="M"),"",COUNTIFS(C$2:C79,C79,D$2:D79,"F*"))</f>
        <v/>
      </c>
      <c r="S79" t="str">
        <f t="shared" si="43"/>
        <v/>
      </c>
      <c r="T79" t="str">
        <f t="shared" si="44"/>
        <v/>
      </c>
      <c r="U79" t="str">
        <f t="shared" si="45"/>
        <v/>
      </c>
      <c r="V79" t="str">
        <f t="shared" si="46"/>
        <v/>
      </c>
      <c r="W79" t="str">
        <f t="shared" si="51"/>
        <v/>
      </c>
      <c r="X79" t="str">
        <f t="shared" si="47"/>
        <v/>
      </c>
      <c r="Y79" t="str">
        <f t="shared" si="52"/>
        <v/>
      </c>
      <c r="Z79" t="str">
        <f t="shared" si="48"/>
        <v/>
      </c>
      <c r="AA79" t="str">
        <f t="shared" si="55"/>
        <v/>
      </c>
      <c r="AB79" t="str">
        <f t="shared" si="53"/>
        <v/>
      </c>
      <c r="AC79" s="26" t="str">
        <f>IF(OR(D79="MSEN",D79="MV40",D79="MV50",D79="MV60",D79="MV70",D79="MV80",D79="MU23",D79="MU19",D79="MU17"),COUNTIF(D$2:D79,"M*"),"")</f>
        <v/>
      </c>
      <c r="AD79" s="3" t="str">
        <f>IF(OR(D79="MU23",D79="MU19",D79="MU17"),COUNTIF(D$2:D79,"MU*"),"")</f>
        <v/>
      </c>
      <c r="AE79" s="3" t="str">
        <f>IF(OR(D79="MU19",D79="MU17"),COUNTIF(D$2:D79,"MU1*"),"")</f>
        <v/>
      </c>
      <c r="AF79" s="3" t="str">
        <f>IF(OR(D79="MU17"),COUNTIF(D$2:D79,"MU17"),"")</f>
        <v/>
      </c>
      <c r="AL79" s="3" t="str">
        <f>IF(OR(D79="MV40",D79="MV50",D79="MV60",D79="MV70",D79="MV80"),COUNTIF(D$2:D79,"MV*"),"")</f>
        <v/>
      </c>
      <c r="AM79" s="3" t="str">
        <f>IF(OR(D79="MV50",D79="MV60",D79="MV70",D79="MV80"),COUNTIF(D$2:D79,"MV50")+COUNTIF(D$2:D79,"MV60")+COUNTIF(D$2:D79,"MV70")+COUNTIF(D$2:D79,"MV80"),"")</f>
        <v/>
      </c>
      <c r="AN79" s="3" t="str">
        <f>IF(OR(D79="MV60",D79="MV70",D79="MV80"),COUNTIF(D$2:D79,"MV60")+COUNTIF(D$2:D79,"MV70")+COUNTIF(D$2:D79,"MV80"),"")</f>
        <v/>
      </c>
      <c r="AO79" s="3" t="str">
        <f>IF(OR(D79="MV70",D79="MV80"),COUNTIF(D$2:D79,"MV70")+COUNTIF(D$2:D79,"MV80"),"")</f>
        <v/>
      </c>
      <c r="AP79" s="26" t="str">
        <f>IF(OR(D79="FSEN",D79="FV40",D79="FV50",D79="FV60",D79="FV70",D79="FV80",D79="FU23",D79="FU19",D79="FU17"),COUNTIF(D$2:D79,"F*"),"")</f>
        <v/>
      </c>
      <c r="AQ79" s="3" t="str">
        <f>IF(OR(D79="FU23",D79="FU19",D79="FU17"),COUNTIF(D$2:D79,"FU*"),"")</f>
        <v/>
      </c>
      <c r="AR79" s="3" t="str">
        <f>IF(OR(D79="FU19",D79="FU17"),COUNTIF(D$2:D79,"FU1*"),"")</f>
        <v/>
      </c>
      <c r="AS79" s="3" t="str">
        <f>IF(OR(D79="FU17"),COUNTIF(D$2:D79,"FU17"),"")</f>
        <v/>
      </c>
      <c r="AT79" s="3" t="str">
        <f>IF(OR(D79="FV40",D79="FV50",D79="FV60",D79="FV70",D79="FV80"),COUNTIF(D$2:D79,"FV*"),"")</f>
        <v/>
      </c>
      <c r="AU79" s="3" t="str">
        <f>IF(OR(D79="FV50",D79="FV60",D79="FV70",D79="FV80"),COUNTIF(D$2:D79,"FV50")+COUNTIF(D$2:D79,"FV60")+COUNTIF(D$2:D79,"FV70")+COUNTIF(D$2:D79,"FV80"),"")</f>
        <v/>
      </c>
      <c r="AV79" s="3" t="str">
        <f>IF(OR(D79="FV60",D79="FV70",D79="FV80"),COUNTIF(D$2:D79,"FV60")+COUNTIF(D$2:D79,"FV70")+COUNTIF(D$2:D79,"FV80"),"")</f>
        <v/>
      </c>
      <c r="AW79" s="3" t="str">
        <f>IF(OR(D79="FV70",D79="FV80"),COUNTIF(D$2:D79,"FV70")+COUNTIF(D$2:D79,"FV80"),"")</f>
        <v/>
      </c>
      <c r="AX79" s="24"/>
    </row>
    <row r="80" spans="1:50" x14ac:dyDescent="0.45">
      <c r="A80" s="3" t="str">
        <v/>
      </c>
      <c r="B80" t="str">
        <v/>
      </c>
      <c r="C80" t="str">
        <v/>
      </c>
      <c r="D80" s="3" t="str">
        <v/>
      </c>
      <c r="E80" s="19" t="str">
        <v/>
      </c>
      <c r="F80" s="42" t="str">
        <f t="shared" si="49"/>
        <v/>
      </c>
      <c r="G80" s="36" t="str">
        <f>IF(OR(C80="",C80=" ",C80="FRA",C80="unattached",C80="(no club)",F80="F"),"",COUNTIFS(C$2:C80,C80,D$2:D80,"M*"))</f>
        <v/>
      </c>
      <c r="H80" t="str">
        <f t="shared" si="36"/>
        <v/>
      </c>
      <c r="I80" t="str">
        <f t="shared" si="35"/>
        <v/>
      </c>
      <c r="J80" t="str">
        <f t="shared" si="37"/>
        <v/>
      </c>
      <c r="K80" t="str">
        <f t="shared" si="38"/>
        <v/>
      </c>
      <c r="L80" t="str">
        <f t="shared" si="39"/>
        <v/>
      </c>
      <c r="M80" t="str">
        <f t="shared" si="40"/>
        <v/>
      </c>
      <c r="N80" t="str">
        <f t="shared" si="41"/>
        <v/>
      </c>
      <c r="O80" t="str">
        <f t="shared" si="42"/>
        <v/>
      </c>
      <c r="P80" t="str">
        <f t="shared" si="54"/>
        <v/>
      </c>
      <c r="Q80" t="str">
        <f t="shared" si="50"/>
        <v/>
      </c>
      <c r="R80" s="26" t="str">
        <f>IF(OR(C80="",C80=" ",C80="FRA",C80="unattached",C80="(no club)",F80="M"),"",COUNTIFS(C$2:C80,C80,D$2:D80,"F*"))</f>
        <v/>
      </c>
      <c r="S80" t="str">
        <f t="shared" si="43"/>
        <v/>
      </c>
      <c r="T80" t="str">
        <f t="shared" si="44"/>
        <v/>
      </c>
      <c r="U80" t="str">
        <f t="shared" si="45"/>
        <v/>
      </c>
      <c r="V80" t="str">
        <f t="shared" si="46"/>
        <v/>
      </c>
      <c r="W80" t="str">
        <f t="shared" si="51"/>
        <v/>
      </c>
      <c r="X80" t="str">
        <f t="shared" si="47"/>
        <v/>
      </c>
      <c r="Y80" t="str">
        <f t="shared" si="52"/>
        <v/>
      </c>
      <c r="Z80" t="str">
        <f t="shared" si="48"/>
        <v/>
      </c>
      <c r="AA80" t="str">
        <f t="shared" si="55"/>
        <v/>
      </c>
      <c r="AB80" t="str">
        <f t="shared" si="53"/>
        <v/>
      </c>
      <c r="AC80" s="26" t="str">
        <f>IF(OR(D80="MSEN",D80="MV40",D80="MV50",D80="MV60",D80="MV70",D80="MV80",D80="MU23",D80="MU19",D80="MU17"),COUNTIF(D$2:D80,"M*"),"")</f>
        <v/>
      </c>
      <c r="AD80" s="3" t="str">
        <f>IF(OR(D80="MU23",D80="MU19",D80="MU17"),COUNTIF(D$2:D80,"MU*"),"")</f>
        <v/>
      </c>
      <c r="AE80" s="3" t="str">
        <f>IF(OR(D80="MU19",D80="MU17"),COUNTIF(D$2:D80,"MU1*"),"")</f>
        <v/>
      </c>
      <c r="AF80" s="3" t="str">
        <f>IF(OR(D80="MU17"),COUNTIF(D$2:D80,"MU17"),"")</f>
        <v/>
      </c>
      <c r="AL80" s="3" t="str">
        <f>IF(OR(D80="MV40",D80="MV50",D80="MV60",D80="MV70",D80="MV80"),COUNTIF(D$2:D80,"MV*"),"")</f>
        <v/>
      </c>
      <c r="AM80" s="3" t="str">
        <f>IF(OR(D80="MV50",D80="MV60",D80="MV70",D80="MV80"),COUNTIF(D$2:D80,"MV50")+COUNTIF(D$2:D80,"MV60")+COUNTIF(D$2:D80,"MV70")+COUNTIF(D$2:D80,"MV80"),"")</f>
        <v/>
      </c>
      <c r="AN80" s="3" t="str">
        <f>IF(OR(D80="MV60",D80="MV70",D80="MV80"),COUNTIF(D$2:D80,"MV60")+COUNTIF(D$2:D80,"MV70")+COUNTIF(D$2:D80,"MV80"),"")</f>
        <v/>
      </c>
      <c r="AO80" s="3" t="str">
        <f>IF(OR(D80="MV70",D80="MV80"),COUNTIF(D$2:D80,"MV70")+COUNTIF(D$2:D80,"MV80"),"")</f>
        <v/>
      </c>
      <c r="AP80" s="26" t="str">
        <f>IF(OR(D80="FSEN",D80="FV40",D80="FV50",D80="FV60",D80="FV70",D80="FV80",D80="FU23",D80="FU19",D80="FU17"),COUNTIF(D$2:D80,"F*"),"")</f>
        <v/>
      </c>
      <c r="AQ80" s="3" t="str">
        <f>IF(OR(D80="FU23",D80="FU19",D80="FU17"),COUNTIF(D$2:D80,"FU*"),"")</f>
        <v/>
      </c>
      <c r="AR80" s="3" t="str">
        <f>IF(OR(D80="FU19",D80="FU17"),COUNTIF(D$2:D80,"FU1*"),"")</f>
        <v/>
      </c>
      <c r="AS80" s="3" t="str">
        <f>IF(OR(D80="FU17"),COUNTIF(D$2:D80,"FU17"),"")</f>
        <v/>
      </c>
      <c r="AT80" s="3" t="str">
        <f>IF(OR(D80="FV40",D80="FV50",D80="FV60",D80="FV70",D80="FV80"),COUNTIF(D$2:D80,"FV*"),"")</f>
        <v/>
      </c>
      <c r="AU80" s="3" t="str">
        <f>IF(OR(D80="FV50",D80="FV60",D80="FV70",D80="FV80"),COUNTIF(D$2:D80,"FV50")+COUNTIF(D$2:D80,"FV60")+COUNTIF(D$2:D80,"FV70")+COUNTIF(D$2:D80,"FV80"),"")</f>
        <v/>
      </c>
      <c r="AV80" s="3" t="str">
        <f>IF(OR(D80="FV60",D80="FV70",D80="FV80"),COUNTIF(D$2:D80,"FV60")+COUNTIF(D$2:D80,"FV70")+COUNTIF(D$2:D80,"FV80"),"")</f>
        <v/>
      </c>
      <c r="AW80" s="3" t="str">
        <f>IF(OR(D80="FV70",D80="FV80"),COUNTIF(D$2:D80,"FV70")+COUNTIF(D$2:D80,"FV80"),"")</f>
        <v/>
      </c>
      <c r="AX80" s="24"/>
    </row>
    <row r="81" spans="1:50" x14ac:dyDescent="0.45">
      <c r="A81" s="3" t="str">
        <v/>
      </c>
      <c r="B81" t="str">
        <v/>
      </c>
      <c r="C81" t="str">
        <v/>
      </c>
      <c r="D81" s="3" t="str">
        <v/>
      </c>
      <c r="E81" s="19" t="str">
        <v/>
      </c>
      <c r="F81" s="42" t="str">
        <f t="shared" si="49"/>
        <v/>
      </c>
      <c r="G81" s="36" t="str">
        <f>IF(OR(C81="",C81=" ",C81="FRA",C81="unattached",C81="(no club)",F81="F"),"",COUNTIFS(C$2:C81,C81,D$2:D81,"M*"))</f>
        <v/>
      </c>
      <c r="H81" t="str">
        <f t="shared" si="36"/>
        <v/>
      </c>
      <c r="I81" t="str">
        <f t="shared" si="35"/>
        <v/>
      </c>
      <c r="J81" t="str">
        <f t="shared" si="37"/>
        <v/>
      </c>
      <c r="K81" t="str">
        <f t="shared" si="38"/>
        <v/>
      </c>
      <c r="L81" t="str">
        <f t="shared" si="39"/>
        <v/>
      </c>
      <c r="M81" t="str">
        <f t="shared" si="40"/>
        <v/>
      </c>
      <c r="N81" t="str">
        <f t="shared" si="41"/>
        <v/>
      </c>
      <c r="O81" t="str">
        <f t="shared" si="42"/>
        <v/>
      </c>
      <c r="P81" t="str">
        <f t="shared" si="54"/>
        <v/>
      </c>
      <c r="Q81" t="str">
        <f t="shared" si="50"/>
        <v/>
      </c>
      <c r="R81" s="26" t="str">
        <f>IF(OR(C81="",C81=" ",C81="FRA",C81="unattached",C81="(no club)",F81="M"),"",COUNTIFS(C$2:C81,C81,D$2:D81,"F*"))</f>
        <v/>
      </c>
      <c r="S81" t="str">
        <f t="shared" si="43"/>
        <v/>
      </c>
      <c r="T81" t="str">
        <f t="shared" si="44"/>
        <v/>
      </c>
      <c r="U81" t="str">
        <f t="shared" si="45"/>
        <v/>
      </c>
      <c r="V81" t="str">
        <f t="shared" si="46"/>
        <v/>
      </c>
      <c r="W81" t="str">
        <f t="shared" si="51"/>
        <v/>
      </c>
      <c r="X81" t="str">
        <f t="shared" si="47"/>
        <v/>
      </c>
      <c r="Y81" t="str">
        <f t="shared" si="52"/>
        <v/>
      </c>
      <c r="Z81" t="str">
        <f t="shared" si="48"/>
        <v/>
      </c>
      <c r="AA81" t="str">
        <f t="shared" si="55"/>
        <v/>
      </c>
      <c r="AB81" t="str">
        <f t="shared" si="53"/>
        <v/>
      </c>
      <c r="AC81" s="26" t="str">
        <f>IF(OR(D81="MSEN",D81="MV40",D81="MV50",D81="MV60",D81="MV70",D81="MV80",D81="MU23",D81="MU19",D81="MU17"),COUNTIF(D$2:D81,"M*"),"")</f>
        <v/>
      </c>
      <c r="AD81" s="3" t="str">
        <f>IF(OR(D81="MU23",D81="MU19",D81="MU17"),COUNTIF(D$2:D81,"MU*"),"")</f>
        <v/>
      </c>
      <c r="AE81" s="3" t="str">
        <f>IF(OR(D81="MU19",D81="MU17"),COUNTIF(D$2:D81,"MU1*"),"")</f>
        <v/>
      </c>
      <c r="AF81" s="3" t="str">
        <f>IF(OR(D81="MU17"),COUNTIF(D$2:D81,"MU17"),"")</f>
        <v/>
      </c>
      <c r="AL81" s="3" t="str">
        <f>IF(OR(D81="MV40",D81="MV50",D81="MV60",D81="MV70",D81="MV80"),COUNTIF(D$2:D81,"MV*"),"")</f>
        <v/>
      </c>
      <c r="AM81" s="3" t="str">
        <f>IF(OR(D81="MV50",D81="MV60",D81="MV70",D81="MV80"),COUNTIF(D$2:D81,"MV50")+COUNTIF(D$2:D81,"MV60")+COUNTIF(D$2:D81,"MV70")+COUNTIF(D$2:D81,"MV80"),"")</f>
        <v/>
      </c>
      <c r="AN81" s="3" t="str">
        <f>IF(OR(D81="MV60",D81="MV70",D81="MV80"),COUNTIF(D$2:D81,"MV60")+COUNTIF(D$2:D81,"MV70")+COUNTIF(D$2:D81,"MV80"),"")</f>
        <v/>
      </c>
      <c r="AO81" s="3" t="str">
        <f>IF(OR(D81="MV70",D81="MV80"),COUNTIF(D$2:D81,"MV70")+COUNTIF(D$2:D81,"MV80"),"")</f>
        <v/>
      </c>
      <c r="AP81" s="26" t="str">
        <f>IF(OR(D81="FSEN",D81="FV40",D81="FV50",D81="FV60",D81="FV70",D81="FV80",D81="FU23",D81="FU19",D81="FU17"),COUNTIF(D$2:D81,"F*"),"")</f>
        <v/>
      </c>
      <c r="AQ81" s="3" t="str">
        <f>IF(OR(D81="FU23",D81="FU19",D81="FU17"),COUNTIF(D$2:D81,"FU*"),"")</f>
        <v/>
      </c>
      <c r="AR81" s="3" t="str">
        <f>IF(OR(D81="FU19",D81="FU17"),COUNTIF(D$2:D81,"FU1*"),"")</f>
        <v/>
      </c>
      <c r="AS81" s="3" t="str">
        <f>IF(OR(D81="FU17"),COUNTIF(D$2:D81,"FU17"),"")</f>
        <v/>
      </c>
      <c r="AT81" s="3" t="str">
        <f>IF(OR(D81="FV40",D81="FV50",D81="FV60",D81="FV70",D81="FV80"),COUNTIF(D$2:D81,"FV*"),"")</f>
        <v/>
      </c>
      <c r="AU81" s="3" t="str">
        <f>IF(OR(D81="FV50",D81="FV60",D81="FV70",D81="FV80"),COUNTIF(D$2:D81,"FV50")+COUNTIF(D$2:D81,"FV60")+COUNTIF(D$2:D81,"FV70")+COUNTIF(D$2:D81,"FV80"),"")</f>
        <v/>
      </c>
      <c r="AV81" s="3" t="str">
        <f>IF(OR(D81="FV60",D81="FV70",D81="FV80"),COUNTIF(D$2:D81,"FV60")+COUNTIF(D$2:D81,"FV70")+COUNTIF(D$2:D81,"FV80"),"")</f>
        <v/>
      </c>
      <c r="AW81" s="3" t="str">
        <f>IF(OR(D81="FV70",D81="FV80"),COUNTIF(D$2:D81,"FV70")+COUNTIF(D$2:D81,"FV80"),"")</f>
        <v/>
      </c>
      <c r="AX81" s="24"/>
    </row>
    <row r="82" spans="1:50" x14ac:dyDescent="0.45">
      <c r="A82" s="3" t="str">
        <v/>
      </c>
      <c r="B82" t="str">
        <v/>
      </c>
      <c r="C82" t="str">
        <v/>
      </c>
      <c r="D82" s="3" t="str">
        <v/>
      </c>
      <c r="E82" s="19" t="str">
        <v/>
      </c>
      <c r="F82" s="42" t="str">
        <f t="shared" si="49"/>
        <v/>
      </c>
      <c r="G82" s="36" t="str">
        <f>IF(OR(C82="",C82=" ",C82="FRA",C82="unattached",C82="(no club)",F82="F"),"",COUNTIFS(C$2:C82,C82,D$2:D82,"M*"))</f>
        <v/>
      </c>
      <c r="H82" t="str">
        <f t="shared" si="36"/>
        <v/>
      </c>
      <c r="I82" t="str">
        <f t="shared" si="35"/>
        <v/>
      </c>
      <c r="J82" t="str">
        <f t="shared" si="37"/>
        <v/>
      </c>
      <c r="K82" t="str">
        <f t="shared" si="38"/>
        <v/>
      </c>
      <c r="L82" t="str">
        <f t="shared" si="39"/>
        <v/>
      </c>
      <c r="M82" t="str">
        <f t="shared" si="40"/>
        <v/>
      </c>
      <c r="N82" t="str">
        <f t="shared" si="41"/>
        <v/>
      </c>
      <c r="O82" t="str">
        <f t="shared" si="42"/>
        <v/>
      </c>
      <c r="P82" t="str">
        <f t="shared" si="54"/>
        <v/>
      </c>
      <c r="Q82" t="str">
        <f t="shared" si="50"/>
        <v/>
      </c>
      <c r="R82" s="26" t="str">
        <f>IF(OR(C82="",C82=" ",C82="FRA",C82="unattached",C82="(no club)",F82="M"),"",COUNTIFS(C$2:C82,C82,D$2:D82,"F*"))</f>
        <v/>
      </c>
      <c r="S82" t="str">
        <f t="shared" si="43"/>
        <v/>
      </c>
      <c r="T82" t="str">
        <f t="shared" si="44"/>
        <v/>
      </c>
      <c r="U82" t="str">
        <f t="shared" si="45"/>
        <v/>
      </c>
      <c r="V82" t="str">
        <f t="shared" si="46"/>
        <v/>
      </c>
      <c r="W82" t="str">
        <f t="shared" si="51"/>
        <v/>
      </c>
      <c r="X82" t="str">
        <f t="shared" si="47"/>
        <v/>
      </c>
      <c r="Y82" t="str">
        <f t="shared" si="52"/>
        <v/>
      </c>
      <c r="Z82" t="str">
        <f t="shared" si="48"/>
        <v/>
      </c>
      <c r="AA82" t="str">
        <f t="shared" si="55"/>
        <v/>
      </c>
      <c r="AB82" t="str">
        <f t="shared" si="53"/>
        <v/>
      </c>
      <c r="AC82" s="26" t="str">
        <f>IF(OR(D82="MSEN",D82="MV40",D82="MV50",D82="MV60",D82="MV70",D82="MV80",D82="MU23",D82="MU19",D82="MU17"),COUNTIF(D$2:D82,"M*"),"")</f>
        <v/>
      </c>
      <c r="AD82" s="3" t="str">
        <f>IF(OR(D82="MU23",D82="MU19",D82="MU17"),COUNTIF(D$2:D82,"MU*"),"")</f>
        <v/>
      </c>
      <c r="AE82" s="3" t="str">
        <f>IF(OR(D82="MU19",D82="MU17"),COUNTIF(D$2:D82,"MU1*"),"")</f>
        <v/>
      </c>
      <c r="AF82" s="3" t="str">
        <f>IF(OR(D82="MU17"),COUNTIF(D$2:D82,"MU17"),"")</f>
        <v/>
      </c>
      <c r="AL82" s="3" t="str">
        <f>IF(OR(D82="MV40",D82="MV50",D82="MV60",D82="MV70",D82="MV80"),COUNTIF(D$2:D82,"MV*"),"")</f>
        <v/>
      </c>
      <c r="AM82" s="3" t="str">
        <f>IF(OR(D82="MV50",D82="MV60",D82="MV70",D82="MV80"),COUNTIF(D$2:D82,"MV50")+COUNTIF(D$2:D82,"MV60")+COUNTIF(D$2:D82,"MV70")+COUNTIF(D$2:D82,"MV80"),"")</f>
        <v/>
      </c>
      <c r="AN82" s="3" t="str">
        <f>IF(OR(D82="MV60",D82="MV70",D82="MV80"),COUNTIF(D$2:D82,"MV60")+COUNTIF(D$2:D82,"MV70")+COUNTIF(D$2:D82,"MV80"),"")</f>
        <v/>
      </c>
      <c r="AO82" s="3" t="str">
        <f>IF(OR(D82="MV70",D82="MV80"),COUNTIF(D$2:D82,"MV70")+COUNTIF(D$2:D82,"MV80"),"")</f>
        <v/>
      </c>
      <c r="AP82" s="26" t="str">
        <f>IF(OR(D82="FSEN",D82="FV40",D82="FV50",D82="FV60",D82="FV70",D82="FV80",D82="FU23",D82="FU19",D82="FU17"),COUNTIF(D$2:D82,"F*"),"")</f>
        <v/>
      </c>
      <c r="AQ82" s="3" t="str">
        <f>IF(OR(D82="FU23",D82="FU19",D82="FU17"),COUNTIF(D$2:D82,"FU*"),"")</f>
        <v/>
      </c>
      <c r="AR82" s="3" t="str">
        <f>IF(OR(D82="FU19",D82="FU17"),COUNTIF(D$2:D82,"FU1*"),"")</f>
        <v/>
      </c>
      <c r="AS82" s="3" t="str">
        <f>IF(OR(D82="FU17"),COUNTIF(D$2:D82,"FU17"),"")</f>
        <v/>
      </c>
      <c r="AT82" s="3" t="str">
        <f>IF(OR(D82="FV40",D82="FV50",D82="FV60",D82="FV70",D82="FV80"),COUNTIF(D$2:D82,"FV*"),"")</f>
        <v/>
      </c>
      <c r="AU82" s="3" t="str">
        <f>IF(OR(D82="FV50",D82="FV60",D82="FV70",D82="FV80"),COUNTIF(D$2:D82,"FV50")+COUNTIF(D$2:D82,"FV60")+COUNTIF(D$2:D82,"FV70")+COUNTIF(D$2:D82,"FV80"),"")</f>
        <v/>
      </c>
      <c r="AV82" s="3" t="str">
        <f>IF(OR(D82="FV60",D82="FV70",D82="FV80"),COUNTIF(D$2:D82,"FV60")+COUNTIF(D$2:D82,"FV70")+COUNTIF(D$2:D82,"FV80"),"")</f>
        <v/>
      </c>
      <c r="AW82" s="3" t="str">
        <f>IF(OR(D82="FV70",D82="FV80"),COUNTIF(D$2:D82,"FV70")+COUNTIF(D$2:D82,"FV80"),"")</f>
        <v/>
      </c>
      <c r="AX82" s="24"/>
    </row>
    <row r="83" spans="1:50" x14ac:dyDescent="0.45">
      <c r="A83" s="3" t="str">
        <v/>
      </c>
      <c r="B83" t="str">
        <v/>
      </c>
      <c r="C83" t="str">
        <v/>
      </c>
      <c r="D83" s="3" t="str">
        <v/>
      </c>
      <c r="E83" s="19" t="str">
        <v/>
      </c>
      <c r="F83" s="42" t="str">
        <f t="shared" si="49"/>
        <v/>
      </c>
      <c r="G83" s="36" t="str">
        <f>IF(OR(C83="",C83=" ",C83="FRA",C83="unattached",C83="(no club)",F83="F"),"",COUNTIFS(C$2:C83,C83,D$2:D83,"M*"))</f>
        <v/>
      </c>
      <c r="H83" t="str">
        <f t="shared" si="36"/>
        <v/>
      </c>
      <c r="I83" t="str">
        <f t="shared" si="35"/>
        <v/>
      </c>
      <c r="J83" t="str">
        <f t="shared" si="37"/>
        <v/>
      </c>
      <c r="K83" t="str">
        <f t="shared" si="38"/>
        <v/>
      </c>
      <c r="L83" t="str">
        <f t="shared" si="39"/>
        <v/>
      </c>
      <c r="M83" t="str">
        <f t="shared" si="40"/>
        <v/>
      </c>
      <c r="N83" t="str">
        <f t="shared" si="41"/>
        <v/>
      </c>
      <c r="O83" t="str">
        <f t="shared" si="42"/>
        <v/>
      </c>
      <c r="P83" t="str">
        <f t="shared" si="54"/>
        <v/>
      </c>
      <c r="Q83" t="str">
        <f t="shared" si="50"/>
        <v/>
      </c>
      <c r="R83" s="26" t="str">
        <f>IF(OR(C83="",C83=" ",C83="FRA",C83="unattached",C83="(no club)",F83="M"),"",COUNTIFS(C$2:C83,C83,D$2:D83,"F*"))</f>
        <v/>
      </c>
      <c r="S83" t="str">
        <f t="shared" si="43"/>
        <v/>
      </c>
      <c r="T83" t="str">
        <f t="shared" si="44"/>
        <v/>
      </c>
      <c r="U83" t="str">
        <f t="shared" si="45"/>
        <v/>
      </c>
      <c r="V83" t="str">
        <f t="shared" si="46"/>
        <v/>
      </c>
      <c r="W83" t="str">
        <f t="shared" si="51"/>
        <v/>
      </c>
      <c r="X83" t="str">
        <f t="shared" si="47"/>
        <v/>
      </c>
      <c r="Y83" t="str">
        <f t="shared" si="52"/>
        <v/>
      </c>
      <c r="Z83" t="str">
        <f t="shared" si="48"/>
        <v/>
      </c>
      <c r="AA83" t="str">
        <f t="shared" si="55"/>
        <v/>
      </c>
      <c r="AB83" t="str">
        <f t="shared" si="53"/>
        <v/>
      </c>
      <c r="AC83" s="26" t="str">
        <f>IF(OR(D83="MSEN",D83="MV40",D83="MV50",D83="MV60",D83="MV70",D83="MV80",D83="MU23",D83="MU19",D83="MU17"),COUNTIF(D$2:D83,"M*"),"")</f>
        <v/>
      </c>
      <c r="AD83" s="3" t="str">
        <f>IF(OR(D83="MU23",D83="MU19",D83="MU17"),COUNTIF(D$2:D83,"MU*"),"")</f>
        <v/>
      </c>
      <c r="AE83" s="3" t="str">
        <f>IF(OR(D83="MU19",D83="MU17"),COUNTIF(D$2:D83,"MU1*"),"")</f>
        <v/>
      </c>
      <c r="AF83" s="3" t="str">
        <f>IF(OR(D83="MU17"),COUNTIF(D$2:D83,"MU17"),"")</f>
        <v/>
      </c>
      <c r="AL83" s="3" t="str">
        <f>IF(OR(D83="MV40",D83="MV50",D83="MV60",D83="MV70",D83="MV80"),COUNTIF(D$2:D83,"MV*"),"")</f>
        <v/>
      </c>
      <c r="AM83" s="3" t="str">
        <f>IF(OR(D83="MV50",D83="MV60",D83="MV70",D83="MV80"),COUNTIF(D$2:D83,"MV50")+COUNTIF(D$2:D83,"MV60")+COUNTIF(D$2:D83,"MV70")+COUNTIF(D$2:D83,"MV80"),"")</f>
        <v/>
      </c>
      <c r="AN83" s="3" t="str">
        <f>IF(OR(D83="MV60",D83="MV70",D83="MV80"),COUNTIF(D$2:D83,"MV60")+COUNTIF(D$2:D83,"MV70")+COUNTIF(D$2:D83,"MV80"),"")</f>
        <v/>
      </c>
      <c r="AO83" s="3" t="str">
        <f>IF(OR(D83="MV70",D83="MV80"),COUNTIF(D$2:D83,"MV70")+COUNTIF(D$2:D83,"MV80"),"")</f>
        <v/>
      </c>
      <c r="AP83" s="26" t="str">
        <f>IF(OR(D83="FSEN",D83="FV40",D83="FV50",D83="FV60",D83="FV70",D83="FV80",D83="FU23",D83="FU19",D83="FU17"),COUNTIF(D$2:D83,"F*"),"")</f>
        <v/>
      </c>
      <c r="AQ83" s="3" t="str">
        <f>IF(OR(D83="FU23",D83="FU19",D83="FU17"),COUNTIF(D$2:D83,"FU*"),"")</f>
        <v/>
      </c>
      <c r="AR83" s="3" t="str">
        <f>IF(OR(D83="FU19",D83="FU17"),COUNTIF(D$2:D83,"FU1*"),"")</f>
        <v/>
      </c>
      <c r="AS83" s="3" t="str">
        <f>IF(OR(D83="FU17"),COUNTIF(D$2:D83,"FU17"),"")</f>
        <v/>
      </c>
      <c r="AT83" s="3" t="str">
        <f>IF(OR(D83="FV40",D83="FV50",D83="FV60",D83="FV70",D83="FV80"),COUNTIF(D$2:D83,"FV*"),"")</f>
        <v/>
      </c>
      <c r="AU83" s="3" t="str">
        <f>IF(OR(D83="FV50",D83="FV60",D83="FV70",D83="FV80"),COUNTIF(D$2:D83,"FV50")+COUNTIF(D$2:D83,"FV60")+COUNTIF(D$2:D83,"FV70")+COUNTIF(D$2:D83,"FV80"),"")</f>
        <v/>
      </c>
      <c r="AV83" s="3" t="str">
        <f>IF(OR(D83="FV60",D83="FV70",D83="FV80"),COUNTIF(D$2:D83,"FV60")+COUNTIF(D$2:D83,"FV70")+COUNTIF(D$2:D83,"FV80"),"")</f>
        <v/>
      </c>
      <c r="AW83" s="3" t="str">
        <f>IF(OR(D83="FV70",D83="FV80"),COUNTIF(D$2:D83,"FV70")+COUNTIF(D$2:D83,"FV80"),"")</f>
        <v/>
      </c>
      <c r="AX83" s="24"/>
    </row>
    <row r="84" spans="1:50" x14ac:dyDescent="0.45">
      <c r="A84" s="3" t="str">
        <v/>
      </c>
      <c r="B84" t="str">
        <v/>
      </c>
      <c r="C84" t="str">
        <v/>
      </c>
      <c r="D84" s="3" t="str">
        <v/>
      </c>
      <c r="E84" s="19" t="str">
        <v/>
      </c>
      <c r="F84" s="42" t="str">
        <f t="shared" si="49"/>
        <v/>
      </c>
      <c r="G84" s="36" t="str">
        <f>IF(OR(C84="",C84=" ",C84="FRA",C84="unattached",C84="(no club)",F84="F"),"",COUNTIFS(C$2:C84,C84,D$2:D84,"M*"))</f>
        <v/>
      </c>
      <c r="H84" t="str">
        <f t="shared" si="36"/>
        <v/>
      </c>
      <c r="I84" t="str">
        <f t="shared" ref="I84:I115" si="56">IF(G84=3,C84,"")</f>
        <v/>
      </c>
      <c r="J84" t="str">
        <f t="shared" si="37"/>
        <v/>
      </c>
      <c r="K84" t="str">
        <f t="shared" si="38"/>
        <v/>
      </c>
      <c r="L84" t="str">
        <f t="shared" si="39"/>
        <v/>
      </c>
      <c r="M84" t="str">
        <f t="shared" si="40"/>
        <v/>
      </c>
      <c r="N84" t="str">
        <f t="shared" si="41"/>
        <v/>
      </c>
      <c r="O84" t="str">
        <f t="shared" si="42"/>
        <v/>
      </c>
      <c r="P84" t="str">
        <f t="shared" si="54"/>
        <v/>
      </c>
      <c r="Q84" t="str">
        <f t="shared" si="50"/>
        <v/>
      </c>
      <c r="R84" s="26" t="str">
        <f>IF(OR(C84="",C84=" ",C84="FRA",C84="unattached",C84="(no club)",F84="M"),"",COUNTIFS(C$2:C84,C84,D$2:D84,"F*"))</f>
        <v/>
      </c>
      <c r="S84" t="str">
        <f t="shared" si="43"/>
        <v/>
      </c>
      <c r="T84" t="str">
        <f t="shared" si="44"/>
        <v/>
      </c>
      <c r="U84" t="str">
        <f t="shared" si="45"/>
        <v/>
      </c>
      <c r="V84" t="str">
        <f t="shared" si="46"/>
        <v/>
      </c>
      <c r="W84" t="str">
        <f t="shared" si="51"/>
        <v/>
      </c>
      <c r="X84" t="str">
        <f t="shared" si="47"/>
        <v/>
      </c>
      <c r="Y84" t="str">
        <f t="shared" si="52"/>
        <v/>
      </c>
      <c r="Z84" t="str">
        <f t="shared" si="48"/>
        <v/>
      </c>
      <c r="AA84" t="str">
        <f t="shared" si="55"/>
        <v/>
      </c>
      <c r="AB84" t="str">
        <f t="shared" si="53"/>
        <v/>
      </c>
      <c r="AC84" s="26" t="str">
        <f>IF(OR(D84="MSEN",D84="MV40",D84="MV50",D84="MV60",D84="MV70",D84="MV80",D84="MU23",D84="MU19",D84="MU17"),COUNTIF(D$2:D84,"M*"),"")</f>
        <v/>
      </c>
      <c r="AD84" s="3" t="str">
        <f>IF(OR(D84="MU23",D84="MU19",D84="MU17"),COUNTIF(D$2:D84,"MU*"),"")</f>
        <v/>
      </c>
      <c r="AE84" s="3" t="str">
        <f>IF(OR(D84="MU19",D84="MU17"),COUNTIF(D$2:D84,"MU1*"),"")</f>
        <v/>
      </c>
      <c r="AF84" s="3" t="str">
        <f>IF(OR(D84="MU17"),COUNTIF(D$2:D84,"MU17"),"")</f>
        <v/>
      </c>
      <c r="AL84" s="3" t="str">
        <f>IF(OR(D84="MV40",D84="MV50",D84="MV60",D84="MV70",D84="MV80"),COUNTIF(D$2:D84,"MV*"),"")</f>
        <v/>
      </c>
      <c r="AM84" s="3" t="str">
        <f>IF(OR(D84="MV50",D84="MV60",D84="MV70",D84="MV80"),COUNTIF(D$2:D84,"MV50")+COUNTIF(D$2:D84,"MV60")+COUNTIF(D$2:D84,"MV70")+COUNTIF(D$2:D84,"MV80"),"")</f>
        <v/>
      </c>
      <c r="AN84" s="3" t="str">
        <f>IF(OR(D84="MV60",D84="MV70",D84="MV80"),COUNTIF(D$2:D84,"MV60")+COUNTIF(D$2:D84,"MV70")+COUNTIF(D$2:D84,"MV80"),"")</f>
        <v/>
      </c>
      <c r="AO84" s="3" t="str">
        <f>IF(OR(D84="MV70",D84="MV80"),COUNTIF(D$2:D84,"MV70")+COUNTIF(D$2:D84,"MV80"),"")</f>
        <v/>
      </c>
      <c r="AP84" s="26" t="str">
        <f>IF(OR(D84="FSEN",D84="FV40",D84="FV50",D84="FV60",D84="FV70",D84="FV80",D84="FU23",D84="FU19",D84="FU17"),COUNTIF(D$2:D84,"F*"),"")</f>
        <v/>
      </c>
      <c r="AQ84" s="3" t="str">
        <f>IF(OR(D84="FU23",D84="FU19",D84="FU17"),COUNTIF(D$2:D84,"FU*"),"")</f>
        <v/>
      </c>
      <c r="AR84" s="3" t="str">
        <f>IF(OR(D84="FU19",D84="FU17"),COUNTIF(D$2:D84,"FU1*"),"")</f>
        <v/>
      </c>
      <c r="AS84" s="3" t="str">
        <f>IF(OR(D84="FU17"),COUNTIF(D$2:D84,"FU17"),"")</f>
        <v/>
      </c>
      <c r="AT84" s="3" t="str">
        <f>IF(OR(D84="FV40",D84="FV50",D84="FV60",D84="FV70",D84="FV80"),COUNTIF(D$2:D84,"FV*"),"")</f>
        <v/>
      </c>
      <c r="AU84" s="3" t="str">
        <f>IF(OR(D84="FV50",D84="FV60",D84="FV70",D84="FV80"),COUNTIF(D$2:D84,"FV50")+COUNTIF(D$2:D84,"FV60")+COUNTIF(D$2:D84,"FV70")+COUNTIF(D$2:D84,"FV80"),"")</f>
        <v/>
      </c>
      <c r="AV84" s="3" t="str">
        <f>IF(OR(D84="FV60",D84="FV70",D84="FV80"),COUNTIF(D$2:D84,"FV60")+COUNTIF(D$2:D84,"FV70")+COUNTIF(D$2:D84,"FV80"),"")</f>
        <v/>
      </c>
      <c r="AW84" s="3" t="str">
        <f>IF(OR(D84="FV70",D84="FV80"),COUNTIF(D$2:D84,"FV70")+COUNTIF(D$2:D84,"FV80"),"")</f>
        <v/>
      </c>
      <c r="AX84" s="24"/>
    </row>
    <row r="85" spans="1:50" x14ac:dyDescent="0.45">
      <c r="A85" s="3" t="str">
        <v/>
      </c>
      <c r="B85" t="str">
        <v/>
      </c>
      <c r="C85" t="str">
        <v/>
      </c>
      <c r="D85" s="3" t="str">
        <v/>
      </c>
      <c r="E85" s="19" t="str">
        <v/>
      </c>
      <c r="F85" s="42" t="str">
        <f t="shared" si="49"/>
        <v/>
      </c>
      <c r="G85" s="36" t="str">
        <f>IF(OR(C85="",C85=" ",C85="FRA",C85="unattached",C85="(no club)",F85="F"),"",COUNTIFS(C$2:C85,C85,D$2:D85,"M*"))</f>
        <v/>
      </c>
      <c r="H85" t="str">
        <f t="shared" si="36"/>
        <v/>
      </c>
      <c r="I85" t="str">
        <f t="shared" si="56"/>
        <v/>
      </c>
      <c r="J85" t="str">
        <f t="shared" si="37"/>
        <v/>
      </c>
      <c r="K85" t="str">
        <f t="shared" si="38"/>
        <v/>
      </c>
      <c r="L85" t="str">
        <f t="shared" si="39"/>
        <v/>
      </c>
      <c r="M85" t="str">
        <f t="shared" si="40"/>
        <v/>
      </c>
      <c r="N85" t="str">
        <f t="shared" si="41"/>
        <v/>
      </c>
      <c r="O85" t="str">
        <f t="shared" si="42"/>
        <v/>
      </c>
      <c r="P85" t="str">
        <f t="shared" si="54"/>
        <v/>
      </c>
      <c r="Q85" t="str">
        <f t="shared" si="50"/>
        <v/>
      </c>
      <c r="R85" s="26" t="str">
        <f>IF(OR(C85="",C85=" ",C85="FRA",C85="unattached",C85="(no club)",F85="M"),"",COUNTIFS(C$2:C85,C85,D$2:D85,"F*"))</f>
        <v/>
      </c>
      <c r="S85" t="str">
        <f t="shared" si="43"/>
        <v/>
      </c>
      <c r="T85" t="str">
        <f t="shared" si="44"/>
        <v/>
      </c>
      <c r="U85" t="str">
        <f t="shared" si="45"/>
        <v/>
      </c>
      <c r="V85" t="str">
        <f t="shared" si="46"/>
        <v/>
      </c>
      <c r="W85" t="str">
        <f t="shared" si="51"/>
        <v/>
      </c>
      <c r="X85" t="str">
        <f t="shared" si="47"/>
        <v/>
      </c>
      <c r="Y85" t="str">
        <f t="shared" si="52"/>
        <v/>
      </c>
      <c r="Z85" t="str">
        <f t="shared" si="48"/>
        <v/>
      </c>
      <c r="AA85" t="str">
        <f t="shared" si="55"/>
        <v/>
      </c>
      <c r="AB85" t="str">
        <f t="shared" si="53"/>
        <v/>
      </c>
      <c r="AC85" s="26" t="str">
        <f>IF(OR(D85="MSEN",D85="MV40",D85="MV50",D85="MV60",D85="MV70",D85="MV80",D85="MU23",D85="MU19",D85="MU17"),COUNTIF(D$2:D85,"M*"),"")</f>
        <v/>
      </c>
      <c r="AD85" s="3" t="str">
        <f>IF(OR(D85="MU23",D85="MU19",D85="MU17"),COUNTIF(D$2:D85,"MU*"),"")</f>
        <v/>
      </c>
      <c r="AE85" s="3" t="str">
        <f>IF(OR(D85="MU19",D85="MU17"),COUNTIF(D$2:D85,"MU1*"),"")</f>
        <v/>
      </c>
      <c r="AF85" s="3" t="str">
        <f>IF(OR(D85="MU17"),COUNTIF(D$2:D85,"MU17"),"")</f>
        <v/>
      </c>
      <c r="AL85" s="3" t="str">
        <f>IF(OR(D85="MV40",D85="MV50",D85="MV60",D85="MV70",D85="MV80"),COUNTIF(D$2:D85,"MV*"),"")</f>
        <v/>
      </c>
      <c r="AM85" s="3" t="str">
        <f>IF(OR(D85="MV50",D85="MV60",D85="MV70",D85="MV80"),COUNTIF(D$2:D85,"MV50")+COUNTIF(D$2:D85,"MV60")+COUNTIF(D$2:D85,"MV70")+COUNTIF(D$2:D85,"MV80"),"")</f>
        <v/>
      </c>
      <c r="AN85" s="3" t="str">
        <f>IF(OR(D85="MV60",D85="MV70",D85="MV80"),COUNTIF(D$2:D85,"MV60")+COUNTIF(D$2:D85,"MV70")+COUNTIF(D$2:D85,"MV80"),"")</f>
        <v/>
      </c>
      <c r="AO85" s="3" t="str">
        <f>IF(OR(D85="MV70",D85="MV80"),COUNTIF(D$2:D85,"MV70")+COUNTIF(D$2:D85,"MV80"),"")</f>
        <v/>
      </c>
      <c r="AP85" s="26" t="str">
        <f>IF(OR(D85="FSEN",D85="FV40",D85="FV50",D85="FV60",D85="FV70",D85="FV80",D85="FU23",D85="FU19",D85="FU17"),COUNTIF(D$2:D85,"F*"),"")</f>
        <v/>
      </c>
      <c r="AQ85" s="3" t="str">
        <f>IF(OR(D85="FU23",D85="FU19",D85="FU17"),COUNTIF(D$2:D85,"FU*"),"")</f>
        <v/>
      </c>
      <c r="AR85" s="3" t="str">
        <f>IF(OR(D85="FU19",D85="FU17"),COUNTIF(D$2:D85,"FU1*"),"")</f>
        <v/>
      </c>
      <c r="AS85" s="3" t="str">
        <f>IF(OR(D85="FU17"),COUNTIF(D$2:D85,"FU17"),"")</f>
        <v/>
      </c>
      <c r="AT85" s="3" t="str">
        <f>IF(OR(D85="FV40",D85="FV50",D85="FV60",D85="FV70",D85="FV80"),COUNTIF(D$2:D85,"FV*"),"")</f>
        <v/>
      </c>
      <c r="AU85" s="3" t="str">
        <f>IF(OR(D85="FV50",D85="FV60",D85="FV70",D85="FV80"),COUNTIF(D$2:D85,"FV50")+COUNTIF(D$2:D85,"FV60")+COUNTIF(D$2:D85,"FV70")+COUNTIF(D$2:D85,"FV80"),"")</f>
        <v/>
      </c>
      <c r="AV85" s="3" t="str">
        <f>IF(OR(D85="FV60",D85="FV70",D85="FV80"),COUNTIF(D$2:D85,"FV60")+COUNTIF(D$2:D85,"FV70")+COUNTIF(D$2:D85,"FV80"),"")</f>
        <v/>
      </c>
      <c r="AW85" s="3" t="str">
        <f>IF(OR(D85="FV70",D85="FV80"),COUNTIF(D$2:D85,"FV70")+COUNTIF(D$2:D85,"FV80"),"")</f>
        <v/>
      </c>
      <c r="AX85" s="24"/>
    </row>
    <row r="86" spans="1:50" x14ac:dyDescent="0.45">
      <c r="A86" s="3" t="str">
        <v/>
      </c>
      <c r="B86" t="str">
        <v/>
      </c>
      <c r="C86" t="str">
        <v/>
      </c>
      <c r="D86" s="3" t="str">
        <v/>
      </c>
      <c r="E86" s="19" t="str">
        <v/>
      </c>
      <c r="F86" s="42" t="str">
        <f t="shared" si="49"/>
        <v/>
      </c>
      <c r="G86" s="36" t="str">
        <f>IF(OR(C86="",C86=" ",C86="FRA",C86="unattached",C86="(no club)",F86="F"),"",COUNTIFS(C$2:C86,C86,D$2:D86,"M*"))</f>
        <v/>
      </c>
      <c r="H86" t="str">
        <f t="shared" si="36"/>
        <v/>
      </c>
      <c r="I86" t="str">
        <f t="shared" si="56"/>
        <v/>
      </c>
      <c r="J86" t="str">
        <f t="shared" si="37"/>
        <v/>
      </c>
      <c r="K86" t="str">
        <f t="shared" si="38"/>
        <v/>
      </c>
      <c r="L86" t="str">
        <f t="shared" si="39"/>
        <v/>
      </c>
      <c r="M86" t="str">
        <f t="shared" si="40"/>
        <v/>
      </c>
      <c r="N86" t="str">
        <f t="shared" si="41"/>
        <v/>
      </c>
      <c r="O86" t="str">
        <f t="shared" si="42"/>
        <v/>
      </c>
      <c r="P86" t="str">
        <f t="shared" si="54"/>
        <v/>
      </c>
      <c r="Q86" t="str">
        <f t="shared" si="50"/>
        <v/>
      </c>
      <c r="R86" s="26" t="str">
        <f>IF(OR(C86="",C86=" ",C86="FRA",C86="unattached",C86="(no club)",F86="M"),"",COUNTIFS(C$2:C86,C86,D$2:D86,"F*"))</f>
        <v/>
      </c>
      <c r="S86" t="str">
        <f t="shared" si="43"/>
        <v/>
      </c>
      <c r="T86" t="str">
        <f t="shared" si="44"/>
        <v/>
      </c>
      <c r="U86" t="str">
        <f t="shared" si="45"/>
        <v/>
      </c>
      <c r="V86" t="str">
        <f t="shared" si="46"/>
        <v/>
      </c>
      <c r="W86" t="str">
        <f t="shared" si="51"/>
        <v/>
      </c>
      <c r="X86" t="str">
        <f t="shared" si="47"/>
        <v/>
      </c>
      <c r="Y86" t="str">
        <f t="shared" si="52"/>
        <v/>
      </c>
      <c r="Z86" t="str">
        <f t="shared" si="48"/>
        <v/>
      </c>
      <c r="AA86" t="str">
        <f t="shared" si="55"/>
        <v/>
      </c>
      <c r="AB86" t="str">
        <f t="shared" si="53"/>
        <v/>
      </c>
      <c r="AC86" s="26" t="str">
        <f>IF(OR(D86="MSEN",D86="MV40",D86="MV50",D86="MV60",D86="MV70",D86="MV80",D86="MU23",D86="MU19",D86="MU17"),COUNTIF(D$2:D86,"M*"),"")</f>
        <v/>
      </c>
      <c r="AD86" s="3" t="str">
        <f>IF(OR(D86="MU23",D86="MU19",D86="MU17"),COUNTIF(D$2:D86,"MU*"),"")</f>
        <v/>
      </c>
      <c r="AE86" s="3" t="str">
        <f>IF(OR(D86="MU19",D86="MU17"),COUNTIF(D$2:D86,"MU1*"),"")</f>
        <v/>
      </c>
      <c r="AF86" s="3" t="str">
        <f>IF(OR(D86="MU17"),COUNTIF(D$2:D86,"MU17"),"")</f>
        <v/>
      </c>
      <c r="AL86" s="3" t="str">
        <f>IF(OR(D86="MV40",D86="MV50",D86="MV60",D86="MV70",D86="MV80"),COUNTIF(D$2:D86,"MV*"),"")</f>
        <v/>
      </c>
      <c r="AM86" s="3" t="str">
        <f>IF(OR(D86="MV50",D86="MV60",D86="MV70",D86="MV80"),COUNTIF(D$2:D86,"MV50")+COUNTIF(D$2:D86,"MV60")+COUNTIF(D$2:D86,"MV70")+COUNTIF(D$2:D86,"MV80"),"")</f>
        <v/>
      </c>
      <c r="AN86" s="3" t="str">
        <f>IF(OR(D86="MV60",D86="MV70",D86="MV80"),COUNTIF(D$2:D86,"MV60")+COUNTIF(D$2:D86,"MV70")+COUNTIF(D$2:D86,"MV80"),"")</f>
        <v/>
      </c>
      <c r="AO86" s="3" t="str">
        <f>IF(OR(D86="MV70",D86="MV80"),COUNTIF(D$2:D86,"MV70")+COUNTIF(D$2:D86,"MV80"),"")</f>
        <v/>
      </c>
      <c r="AP86" s="26" t="str">
        <f>IF(OR(D86="FSEN",D86="FV40",D86="FV50",D86="FV60",D86="FV70",D86="FV80",D86="FU23",D86="FU19",D86="FU17"),COUNTIF(D$2:D86,"F*"),"")</f>
        <v/>
      </c>
      <c r="AQ86" s="3" t="str">
        <f>IF(OR(D86="FU23",D86="FU19",D86="FU17"),COUNTIF(D$2:D86,"FU*"),"")</f>
        <v/>
      </c>
      <c r="AR86" s="3" t="str">
        <f>IF(OR(D86="FU19",D86="FU17"),COUNTIF(D$2:D86,"FU1*"),"")</f>
        <v/>
      </c>
      <c r="AS86" s="3" t="str">
        <f>IF(OR(D86="FU17"),COUNTIF(D$2:D86,"FU17"),"")</f>
        <v/>
      </c>
      <c r="AT86" s="3" t="str">
        <f>IF(OR(D86="FV40",D86="FV50",D86="FV60",D86="FV70",D86="FV80"),COUNTIF(D$2:D86,"FV*"),"")</f>
        <v/>
      </c>
      <c r="AU86" s="3" t="str">
        <f>IF(OR(D86="FV50",D86="FV60",D86="FV70",D86="FV80"),COUNTIF(D$2:D86,"FV50")+COUNTIF(D$2:D86,"FV60")+COUNTIF(D$2:D86,"FV70")+COUNTIF(D$2:D86,"FV80"),"")</f>
        <v/>
      </c>
      <c r="AV86" s="3" t="str">
        <f>IF(OR(D86="FV60",D86="FV70",D86="FV80"),COUNTIF(D$2:D86,"FV60")+COUNTIF(D$2:D86,"FV70")+COUNTIF(D$2:D86,"FV80"),"")</f>
        <v/>
      </c>
      <c r="AW86" s="3" t="str">
        <f>IF(OR(D86="FV70",D86="FV80"),COUNTIF(D$2:D86,"FV70")+COUNTIF(D$2:D86,"FV80"),"")</f>
        <v/>
      </c>
      <c r="AX86" s="24"/>
    </row>
    <row r="87" spans="1:50" x14ac:dyDescent="0.45">
      <c r="A87" s="3" t="str">
        <v/>
      </c>
      <c r="B87" t="str">
        <v/>
      </c>
      <c r="C87" t="str">
        <v/>
      </c>
      <c r="D87" s="3" t="str">
        <v/>
      </c>
      <c r="E87" s="19" t="str">
        <v/>
      </c>
      <c r="F87" s="42" t="str">
        <f t="shared" si="49"/>
        <v/>
      </c>
      <c r="G87" s="36" t="str">
        <f>IF(OR(C87="",C87=" ",C87="FRA",C87="unattached",C87="(no club)",F87="F"),"",COUNTIFS(C$2:C87,C87,D$2:D87,"M*"))</f>
        <v/>
      </c>
      <c r="H87" t="str">
        <f t="shared" si="36"/>
        <v/>
      </c>
      <c r="I87" t="str">
        <f t="shared" si="56"/>
        <v/>
      </c>
      <c r="J87" t="str">
        <f t="shared" si="37"/>
        <v/>
      </c>
      <c r="K87" t="str">
        <f t="shared" si="38"/>
        <v/>
      </c>
      <c r="L87" t="str">
        <f t="shared" si="39"/>
        <v/>
      </c>
      <c r="M87" t="str">
        <f t="shared" si="40"/>
        <v/>
      </c>
      <c r="N87" t="str">
        <f t="shared" si="41"/>
        <v/>
      </c>
      <c r="O87" t="str">
        <f t="shared" si="42"/>
        <v/>
      </c>
      <c r="P87" t="str">
        <f t="shared" si="54"/>
        <v/>
      </c>
      <c r="Q87" t="str">
        <f t="shared" si="50"/>
        <v/>
      </c>
      <c r="R87" s="26" t="str">
        <f>IF(OR(C87="",C87=" ",C87="FRA",C87="unattached",C87="(no club)",F87="M"),"",COUNTIFS(C$2:C87,C87,D$2:D87,"F*"))</f>
        <v/>
      </c>
      <c r="S87" t="str">
        <f t="shared" si="43"/>
        <v/>
      </c>
      <c r="T87" t="str">
        <f t="shared" si="44"/>
        <v/>
      </c>
      <c r="U87" t="str">
        <f t="shared" si="45"/>
        <v/>
      </c>
      <c r="V87" t="str">
        <f t="shared" si="46"/>
        <v/>
      </c>
      <c r="W87" t="str">
        <f t="shared" si="51"/>
        <v/>
      </c>
      <c r="X87" t="str">
        <f t="shared" si="47"/>
        <v/>
      </c>
      <c r="Y87" t="str">
        <f t="shared" si="52"/>
        <v/>
      </c>
      <c r="Z87" t="str">
        <f t="shared" si="48"/>
        <v/>
      </c>
      <c r="AA87" t="str">
        <f t="shared" si="55"/>
        <v/>
      </c>
      <c r="AB87" t="str">
        <f t="shared" si="53"/>
        <v/>
      </c>
      <c r="AC87" s="26" t="str">
        <f>IF(OR(D87="MSEN",D87="MV40",D87="MV50",D87="MV60",D87="MV70",D87="MV80",D87="MU23",D87="MU19",D87="MU17"),COUNTIF(D$2:D87,"M*"),"")</f>
        <v/>
      </c>
      <c r="AD87" s="3" t="str">
        <f>IF(OR(D87="MU23",D87="MU19",D87="MU17"),COUNTIF(D$2:D87,"MU*"),"")</f>
        <v/>
      </c>
      <c r="AE87" s="3" t="str">
        <f>IF(OR(D87="MU19",D87="MU17"),COUNTIF(D$2:D87,"MU1*"),"")</f>
        <v/>
      </c>
      <c r="AF87" s="3" t="str">
        <f>IF(OR(D87="MU17"),COUNTIF(D$2:D87,"MU17"),"")</f>
        <v/>
      </c>
      <c r="AL87" s="3" t="str">
        <f>IF(OR(D87="MV40",D87="MV50",D87="MV60",D87="MV70",D87="MV80"),COUNTIF(D$2:D87,"MV*"),"")</f>
        <v/>
      </c>
      <c r="AM87" s="3" t="str">
        <f>IF(OR(D87="MV50",D87="MV60",D87="MV70",D87="MV80"),COUNTIF(D$2:D87,"MV50")+COUNTIF(D$2:D87,"MV60")+COUNTIF(D$2:D87,"MV70")+COUNTIF(D$2:D87,"MV80"),"")</f>
        <v/>
      </c>
      <c r="AN87" s="3" t="str">
        <f>IF(OR(D87="MV60",D87="MV70",D87="MV80"),COUNTIF(D$2:D87,"MV60")+COUNTIF(D$2:D87,"MV70")+COUNTIF(D$2:D87,"MV80"),"")</f>
        <v/>
      </c>
      <c r="AO87" s="3" t="str">
        <f>IF(OR(D87="MV70",D87="MV80"),COUNTIF(D$2:D87,"MV70")+COUNTIF(D$2:D87,"MV80"),"")</f>
        <v/>
      </c>
      <c r="AP87" s="26" t="str">
        <f>IF(OR(D87="FSEN",D87="FV40",D87="FV50",D87="FV60",D87="FV70",D87="FV80",D87="FU23",D87="FU19",D87="FU17"),COUNTIF(D$2:D87,"F*"),"")</f>
        <v/>
      </c>
      <c r="AQ87" s="3" t="str">
        <f>IF(OR(D87="FU23",D87="FU19",D87="FU17"),COUNTIF(D$2:D87,"FU*"),"")</f>
        <v/>
      </c>
      <c r="AR87" s="3" t="str">
        <f>IF(OR(D87="FU19",D87="FU17"),COUNTIF(D$2:D87,"FU1*"),"")</f>
        <v/>
      </c>
      <c r="AS87" s="3" t="str">
        <f>IF(OR(D87="FU17"),COUNTIF(D$2:D87,"FU17"),"")</f>
        <v/>
      </c>
      <c r="AT87" s="3" t="str">
        <f>IF(OR(D87="FV40",D87="FV50",D87="FV60",D87="FV70",D87="FV80"),COUNTIF(D$2:D87,"FV*"),"")</f>
        <v/>
      </c>
      <c r="AU87" s="3" t="str">
        <f>IF(OR(D87="FV50",D87="FV60",D87="FV70",D87="FV80"),COUNTIF(D$2:D87,"FV50")+COUNTIF(D$2:D87,"FV60")+COUNTIF(D$2:D87,"FV70")+COUNTIF(D$2:D87,"FV80"),"")</f>
        <v/>
      </c>
      <c r="AV87" s="3" t="str">
        <f>IF(OR(D87="FV60",D87="FV70",D87="FV80"),COUNTIF(D$2:D87,"FV60")+COUNTIF(D$2:D87,"FV70")+COUNTIF(D$2:D87,"FV80"),"")</f>
        <v/>
      </c>
      <c r="AW87" s="3" t="str">
        <f>IF(OR(D87="FV70",D87="FV80"),COUNTIF(D$2:D87,"FV70")+COUNTIF(D$2:D87,"FV80"),"")</f>
        <v/>
      </c>
      <c r="AX87" s="24"/>
    </row>
    <row r="88" spans="1:50" x14ac:dyDescent="0.45">
      <c r="A88" s="3" t="str">
        <v/>
      </c>
      <c r="B88" t="str">
        <v/>
      </c>
      <c r="C88" t="str">
        <v/>
      </c>
      <c r="D88" s="3" t="str">
        <v/>
      </c>
      <c r="E88" s="19" t="str">
        <v/>
      </c>
      <c r="F88" s="42" t="str">
        <f t="shared" si="49"/>
        <v/>
      </c>
      <c r="G88" s="36" t="str">
        <f>IF(OR(C88="",C88=" ",C88="FRA",C88="unattached",C88="(no club)",F88="F"),"",COUNTIFS(C$2:C88,C88,D$2:D88,"M*"))</f>
        <v/>
      </c>
      <c r="H88" t="str">
        <f t="shared" si="36"/>
        <v/>
      </c>
      <c r="I88" t="str">
        <f t="shared" si="56"/>
        <v/>
      </c>
      <c r="J88" t="str">
        <f t="shared" si="37"/>
        <v/>
      </c>
      <c r="K88" t="str">
        <f t="shared" si="38"/>
        <v/>
      </c>
      <c r="L88" t="str">
        <f t="shared" si="39"/>
        <v/>
      </c>
      <c r="M88" t="str">
        <f t="shared" si="40"/>
        <v/>
      </c>
      <c r="N88" t="str">
        <f t="shared" si="41"/>
        <v/>
      </c>
      <c r="O88" t="str">
        <f t="shared" si="42"/>
        <v/>
      </c>
      <c r="P88" t="str">
        <f t="shared" si="54"/>
        <v/>
      </c>
      <c r="Q88" t="str">
        <f t="shared" si="50"/>
        <v/>
      </c>
      <c r="R88" s="26" t="str">
        <f>IF(OR(C88="",C88=" ",C88="FRA",C88="unattached",C88="(no club)",F88="M"),"",COUNTIFS(C$2:C88,C88,D$2:D88,"F*"))</f>
        <v/>
      </c>
      <c r="S88" t="str">
        <f t="shared" si="43"/>
        <v/>
      </c>
      <c r="T88" t="str">
        <f t="shared" si="44"/>
        <v/>
      </c>
      <c r="U88" t="str">
        <f t="shared" si="45"/>
        <v/>
      </c>
      <c r="V88" t="str">
        <f t="shared" si="46"/>
        <v/>
      </c>
      <c r="W88" t="str">
        <f t="shared" si="51"/>
        <v/>
      </c>
      <c r="X88" t="str">
        <f t="shared" si="47"/>
        <v/>
      </c>
      <c r="Y88" t="str">
        <f t="shared" si="52"/>
        <v/>
      </c>
      <c r="Z88" t="str">
        <f t="shared" si="48"/>
        <v/>
      </c>
      <c r="AA88" t="str">
        <f t="shared" si="55"/>
        <v/>
      </c>
      <c r="AB88" t="str">
        <f t="shared" si="53"/>
        <v/>
      </c>
      <c r="AC88" s="26" t="str">
        <f>IF(OR(D88="MSEN",D88="MV40",D88="MV50",D88="MV60",D88="MV70",D88="MV80",D88="MU23",D88="MU19",D88="MU17"),COUNTIF(D$2:D88,"M*"),"")</f>
        <v/>
      </c>
      <c r="AD88" s="3" t="str">
        <f>IF(OR(D88="MU23",D88="MU19",D88="MU17"),COUNTIF(D$2:D88,"MU*"),"")</f>
        <v/>
      </c>
      <c r="AE88" s="3" t="str">
        <f>IF(OR(D88="MU19",D88="MU17"),COUNTIF(D$2:D88,"MU1*"),"")</f>
        <v/>
      </c>
      <c r="AF88" s="3" t="str">
        <f>IF(OR(D88="MU17"),COUNTIF(D$2:D88,"MU17"),"")</f>
        <v/>
      </c>
      <c r="AL88" s="3" t="str">
        <f>IF(OR(D88="MV40",D88="MV50",D88="MV60",D88="MV70",D88="MV80"),COUNTIF(D$2:D88,"MV*"),"")</f>
        <v/>
      </c>
      <c r="AM88" s="3" t="str">
        <f>IF(OR(D88="MV50",D88="MV60",D88="MV70",D88="MV80"),COUNTIF(D$2:D88,"MV50")+COUNTIF(D$2:D88,"MV60")+COUNTIF(D$2:D88,"MV70")+COUNTIF(D$2:D88,"MV80"),"")</f>
        <v/>
      </c>
      <c r="AN88" s="3" t="str">
        <f>IF(OR(D88="MV60",D88="MV70",D88="MV80"),COUNTIF(D$2:D88,"MV60")+COUNTIF(D$2:D88,"MV70")+COUNTIF(D$2:D88,"MV80"),"")</f>
        <v/>
      </c>
      <c r="AO88" s="3" t="str">
        <f>IF(OR(D88="MV70",D88="MV80"),COUNTIF(D$2:D88,"MV70")+COUNTIF(D$2:D88,"MV80"),"")</f>
        <v/>
      </c>
      <c r="AP88" s="26" t="str">
        <f>IF(OR(D88="FSEN",D88="FV40",D88="FV50",D88="FV60",D88="FV70",D88="FV80",D88="FU23",D88="FU19",D88="FU17"),COUNTIF(D$2:D88,"F*"),"")</f>
        <v/>
      </c>
      <c r="AQ88" s="3" t="str">
        <f>IF(OR(D88="FU23",D88="FU19",D88="FU17"),COUNTIF(D$2:D88,"FU*"),"")</f>
        <v/>
      </c>
      <c r="AR88" s="3" t="str">
        <f>IF(OR(D88="FU19",D88="FU17"),COUNTIF(D$2:D88,"FU1*"),"")</f>
        <v/>
      </c>
      <c r="AS88" s="3" t="str">
        <f>IF(OR(D88="FU17"),COUNTIF(D$2:D88,"FU17"),"")</f>
        <v/>
      </c>
      <c r="AT88" s="3" t="str">
        <f>IF(OR(D88="FV40",D88="FV50",D88="FV60",D88="FV70",D88="FV80"),COUNTIF(D$2:D88,"FV*"),"")</f>
        <v/>
      </c>
      <c r="AU88" s="3" t="str">
        <f>IF(OR(D88="FV50",D88="FV60",D88="FV70",D88="FV80"),COUNTIF(D$2:D88,"FV50")+COUNTIF(D$2:D88,"FV60")+COUNTIF(D$2:D88,"FV70")+COUNTIF(D$2:D88,"FV80"),"")</f>
        <v/>
      </c>
      <c r="AV88" s="3" t="str">
        <f>IF(OR(D88="FV60",D88="FV70",D88="FV80"),COUNTIF(D$2:D88,"FV60")+COUNTIF(D$2:D88,"FV70")+COUNTIF(D$2:D88,"FV80"),"")</f>
        <v/>
      </c>
      <c r="AW88" s="3" t="str">
        <f>IF(OR(D88="FV70",D88="FV80"),COUNTIF(D$2:D88,"FV70")+COUNTIF(D$2:D88,"FV80"),"")</f>
        <v/>
      </c>
      <c r="AX88" s="24"/>
    </row>
    <row r="89" spans="1:50" x14ac:dyDescent="0.45">
      <c r="A89" s="3" t="str">
        <v/>
      </c>
      <c r="B89" t="str">
        <v/>
      </c>
      <c r="C89" t="str">
        <v/>
      </c>
      <c r="D89" s="3" t="str">
        <v/>
      </c>
      <c r="E89" s="19" t="str">
        <v/>
      </c>
      <c r="F89" s="42" t="str">
        <f t="shared" si="49"/>
        <v/>
      </c>
      <c r="G89" s="36" t="str">
        <f>IF(OR(C89="",C89=" ",C89="FRA",C89="unattached",C89="(no club)",F89="F"),"",COUNTIFS(C$2:C89,C89,D$2:D89,"M*"))</f>
        <v/>
      </c>
      <c r="H89" t="str">
        <f t="shared" si="36"/>
        <v/>
      </c>
      <c r="I89" t="str">
        <f t="shared" si="56"/>
        <v/>
      </c>
      <c r="J89" t="str">
        <f t="shared" si="37"/>
        <v/>
      </c>
      <c r="K89" t="str">
        <f t="shared" si="38"/>
        <v/>
      </c>
      <c r="L89" t="str">
        <f t="shared" si="39"/>
        <v/>
      </c>
      <c r="M89" t="str">
        <f t="shared" si="40"/>
        <v/>
      </c>
      <c r="N89" t="str">
        <f t="shared" si="41"/>
        <v/>
      </c>
      <c r="O89" t="str">
        <f t="shared" si="42"/>
        <v/>
      </c>
      <c r="P89" t="str">
        <f t="shared" si="54"/>
        <v/>
      </c>
      <c r="Q89" t="str">
        <f t="shared" si="50"/>
        <v/>
      </c>
      <c r="R89" s="26" t="str">
        <f>IF(OR(C89="",C89=" ",C89="FRA",C89="unattached",C89="(no club)",F89="M"),"",COUNTIFS(C$2:C89,C89,D$2:D89,"F*"))</f>
        <v/>
      </c>
      <c r="S89" t="str">
        <f t="shared" si="43"/>
        <v/>
      </c>
      <c r="T89" t="str">
        <f t="shared" si="44"/>
        <v/>
      </c>
      <c r="U89" t="str">
        <f t="shared" si="45"/>
        <v/>
      </c>
      <c r="V89" t="str">
        <f t="shared" si="46"/>
        <v/>
      </c>
      <c r="W89" t="str">
        <f t="shared" si="51"/>
        <v/>
      </c>
      <c r="X89" t="str">
        <f t="shared" si="47"/>
        <v/>
      </c>
      <c r="Y89" t="str">
        <f t="shared" si="52"/>
        <v/>
      </c>
      <c r="Z89" t="str">
        <f t="shared" si="48"/>
        <v/>
      </c>
      <c r="AA89" t="str">
        <f t="shared" si="55"/>
        <v/>
      </c>
      <c r="AB89" t="str">
        <f t="shared" si="53"/>
        <v/>
      </c>
      <c r="AC89" s="26" t="str">
        <f>IF(OR(D89="MSEN",D89="MV40",D89="MV50",D89="MV60",D89="MV70",D89="MV80",D89="MU23",D89="MU19",D89="MU17"),COUNTIF(D$2:D89,"M*"),"")</f>
        <v/>
      </c>
      <c r="AD89" s="3" t="str">
        <f>IF(OR(D89="MU23",D89="MU19",D89="MU17"),COUNTIF(D$2:D89,"MU*"),"")</f>
        <v/>
      </c>
      <c r="AE89" s="3" t="str">
        <f>IF(OR(D89="MU19",D89="MU17"),COUNTIF(D$2:D89,"MU1*"),"")</f>
        <v/>
      </c>
      <c r="AF89" s="3" t="str">
        <f>IF(OR(D89="MU17"),COUNTIF(D$2:D89,"MU17"),"")</f>
        <v/>
      </c>
      <c r="AL89" s="3" t="str">
        <f>IF(OR(D89="MV40",D89="MV50",D89="MV60",D89="MV70",D89="MV80"),COUNTIF(D$2:D89,"MV*"),"")</f>
        <v/>
      </c>
      <c r="AM89" s="3" t="str">
        <f>IF(OR(D89="MV50",D89="MV60",D89="MV70",D89="MV80"),COUNTIF(D$2:D89,"MV50")+COUNTIF(D$2:D89,"MV60")+COUNTIF(D$2:D89,"MV70")+COUNTIF(D$2:D89,"MV80"),"")</f>
        <v/>
      </c>
      <c r="AN89" s="3" t="str">
        <f>IF(OR(D89="MV60",D89="MV70",D89="MV80"),COUNTIF(D$2:D89,"MV60")+COUNTIF(D$2:D89,"MV70")+COUNTIF(D$2:D89,"MV80"),"")</f>
        <v/>
      </c>
      <c r="AO89" s="3" t="str">
        <f>IF(OR(D89="MV70",D89="MV80"),COUNTIF(D$2:D89,"MV70")+COUNTIF(D$2:D89,"MV80"),"")</f>
        <v/>
      </c>
      <c r="AP89" s="26" t="str">
        <f>IF(OR(D89="FSEN",D89="FV40",D89="FV50",D89="FV60",D89="FV70",D89="FV80",D89="FU23",D89="FU19",D89="FU17"),COUNTIF(D$2:D89,"F*"),"")</f>
        <v/>
      </c>
      <c r="AQ89" s="3" t="str">
        <f>IF(OR(D89="FU23",D89="FU19",D89="FU17"),COUNTIF(D$2:D89,"FU*"),"")</f>
        <v/>
      </c>
      <c r="AR89" s="3" t="str">
        <f>IF(OR(D89="FU19",D89="FU17"),COUNTIF(D$2:D89,"FU1*"),"")</f>
        <v/>
      </c>
      <c r="AS89" s="3" t="str">
        <f>IF(OR(D89="FU17"),COUNTIF(D$2:D89,"FU17"),"")</f>
        <v/>
      </c>
      <c r="AT89" s="3" t="str">
        <f>IF(OR(D89="FV40",D89="FV50",D89="FV60",D89="FV70",D89="FV80"),COUNTIF(D$2:D89,"FV*"),"")</f>
        <v/>
      </c>
      <c r="AU89" s="3" t="str">
        <f>IF(OR(D89="FV50",D89="FV60",D89="FV70",D89="FV80"),COUNTIF(D$2:D89,"FV50")+COUNTIF(D$2:D89,"FV60")+COUNTIF(D$2:D89,"FV70")+COUNTIF(D$2:D89,"FV80"),"")</f>
        <v/>
      </c>
      <c r="AV89" s="3" t="str">
        <f>IF(OR(D89="FV60",D89="FV70",D89="FV80"),COUNTIF(D$2:D89,"FV60")+COUNTIF(D$2:D89,"FV70")+COUNTIF(D$2:D89,"FV80"),"")</f>
        <v/>
      </c>
      <c r="AW89" s="3" t="str">
        <f>IF(OR(D89="FV70",D89="FV80"),COUNTIF(D$2:D89,"FV70")+COUNTIF(D$2:D89,"FV80"),"")</f>
        <v/>
      </c>
      <c r="AX89" s="24"/>
    </row>
    <row r="90" spans="1:50" x14ac:dyDescent="0.45">
      <c r="A90" s="3" t="str">
        <v/>
      </c>
      <c r="B90" t="str">
        <v/>
      </c>
      <c r="C90" t="str">
        <v/>
      </c>
      <c r="D90" s="3" t="str">
        <v/>
      </c>
      <c r="E90" s="19" t="str">
        <v/>
      </c>
      <c r="F90" s="42" t="str">
        <f t="shared" si="49"/>
        <v/>
      </c>
      <c r="G90" s="36" t="str">
        <f>IF(OR(C90="",C90=" ",C90="FRA",C90="unattached",C90="(no club)",F90="F"),"",COUNTIFS(C$2:C90,C90,D$2:D90,"M*"))</f>
        <v/>
      </c>
      <c r="H90" t="str">
        <f t="shared" si="36"/>
        <v/>
      </c>
      <c r="I90" t="str">
        <f t="shared" si="56"/>
        <v/>
      </c>
      <c r="J90" t="str">
        <f t="shared" si="37"/>
        <v/>
      </c>
      <c r="K90" t="str">
        <f t="shared" si="38"/>
        <v/>
      </c>
      <c r="L90" t="str">
        <f t="shared" si="39"/>
        <v/>
      </c>
      <c r="M90" t="str">
        <f t="shared" si="40"/>
        <v/>
      </c>
      <c r="N90" t="str">
        <f t="shared" si="41"/>
        <v/>
      </c>
      <c r="O90" t="str">
        <f t="shared" si="42"/>
        <v/>
      </c>
      <c r="P90" t="str">
        <f t="shared" si="54"/>
        <v/>
      </c>
      <c r="Q90" t="str">
        <f t="shared" si="50"/>
        <v/>
      </c>
      <c r="R90" s="26" t="str">
        <f>IF(OR(C90="",C90=" ",C90="FRA",C90="unattached",C90="(no club)",F90="M"),"",COUNTIFS(C$2:C90,C90,D$2:D90,"F*"))</f>
        <v/>
      </c>
      <c r="S90" t="str">
        <f t="shared" si="43"/>
        <v/>
      </c>
      <c r="T90" t="str">
        <f t="shared" si="44"/>
        <v/>
      </c>
      <c r="U90" t="str">
        <f t="shared" si="45"/>
        <v/>
      </c>
      <c r="V90" t="str">
        <f t="shared" si="46"/>
        <v/>
      </c>
      <c r="W90" t="str">
        <f t="shared" si="51"/>
        <v/>
      </c>
      <c r="X90" t="str">
        <f t="shared" si="47"/>
        <v/>
      </c>
      <c r="Y90" t="str">
        <f t="shared" si="52"/>
        <v/>
      </c>
      <c r="Z90" t="str">
        <f t="shared" si="48"/>
        <v/>
      </c>
      <c r="AA90" t="str">
        <f t="shared" si="55"/>
        <v/>
      </c>
      <c r="AB90" t="str">
        <f t="shared" si="53"/>
        <v/>
      </c>
      <c r="AC90" s="26" t="str">
        <f>IF(OR(D90="MSEN",D90="MV40",D90="MV50",D90="MV60",D90="MV70",D90="MV80",D90="MU23",D90="MU19",D90="MU17"),COUNTIF(D$2:D90,"M*"),"")</f>
        <v/>
      </c>
      <c r="AD90" s="3" t="str">
        <f>IF(OR(D90="MU23",D90="MU19",D90="MU17"),COUNTIF(D$2:D90,"MU*"),"")</f>
        <v/>
      </c>
      <c r="AE90" s="3" t="str">
        <f>IF(OR(D90="MU19",D90="MU17"),COUNTIF(D$2:D90,"MU1*"),"")</f>
        <v/>
      </c>
      <c r="AF90" s="3" t="str">
        <f>IF(OR(D90="MU17"),COUNTIF(D$2:D90,"MU17"),"")</f>
        <v/>
      </c>
      <c r="AL90" s="3" t="str">
        <f>IF(OR(D90="MV40",D90="MV50",D90="MV60",D90="MV70",D90="MV80"),COUNTIF(D$2:D90,"MV*"),"")</f>
        <v/>
      </c>
      <c r="AM90" s="3" t="str">
        <f>IF(OR(D90="MV50",D90="MV60",D90="MV70",D90="MV80"),COUNTIF(D$2:D90,"MV50")+COUNTIF(D$2:D90,"MV60")+COUNTIF(D$2:D90,"MV70")+COUNTIF(D$2:D90,"MV80"),"")</f>
        <v/>
      </c>
      <c r="AN90" s="3" t="str">
        <f>IF(OR(D90="MV60",D90="MV70",D90="MV80"),COUNTIF(D$2:D90,"MV60")+COUNTIF(D$2:D90,"MV70")+COUNTIF(D$2:D90,"MV80"),"")</f>
        <v/>
      </c>
      <c r="AO90" s="3" t="str">
        <f>IF(OR(D90="MV70",D90="MV80"),COUNTIF(D$2:D90,"MV70")+COUNTIF(D$2:D90,"MV80"),"")</f>
        <v/>
      </c>
      <c r="AP90" s="26" t="str">
        <f>IF(OR(D90="FSEN",D90="FV40",D90="FV50",D90="FV60",D90="FV70",D90="FV80",D90="FU23",D90="FU19",D90="FU17"),COUNTIF(D$2:D90,"F*"),"")</f>
        <v/>
      </c>
      <c r="AQ90" s="3" t="str">
        <f>IF(OR(D90="FU23",D90="FU19",D90="FU17"),COUNTIF(D$2:D90,"FU*"),"")</f>
        <v/>
      </c>
      <c r="AR90" s="3" t="str">
        <f>IF(OR(D90="FU19",D90="FU17"),COUNTIF(D$2:D90,"FU1*"),"")</f>
        <v/>
      </c>
      <c r="AS90" s="3" t="str">
        <f>IF(OR(D90="FU17"),COUNTIF(D$2:D90,"FU17"),"")</f>
        <v/>
      </c>
      <c r="AT90" s="3" t="str">
        <f>IF(OR(D90="FV40",D90="FV50",D90="FV60",D90="FV70",D90="FV80"),COUNTIF(D$2:D90,"FV*"),"")</f>
        <v/>
      </c>
      <c r="AU90" s="3" t="str">
        <f>IF(OR(D90="FV50",D90="FV60",D90="FV70",D90="FV80"),COUNTIF(D$2:D90,"FV50")+COUNTIF(D$2:D90,"FV60")+COUNTIF(D$2:D90,"FV70")+COUNTIF(D$2:D90,"FV80"),"")</f>
        <v/>
      </c>
      <c r="AV90" s="3" t="str">
        <f>IF(OR(D90="FV60",D90="FV70",D90="FV80"),COUNTIF(D$2:D90,"FV60")+COUNTIF(D$2:D90,"FV70")+COUNTIF(D$2:D90,"FV80"),"")</f>
        <v/>
      </c>
      <c r="AW90" s="3" t="str">
        <f>IF(OR(D90="FV70",D90="FV80"),COUNTIF(D$2:D90,"FV70")+COUNTIF(D$2:D90,"FV80"),"")</f>
        <v/>
      </c>
      <c r="AX90" s="24"/>
    </row>
    <row r="91" spans="1:50" x14ac:dyDescent="0.45">
      <c r="A91" s="3" t="str">
        <v/>
      </c>
      <c r="B91" t="str">
        <v/>
      </c>
      <c r="C91" t="str">
        <v/>
      </c>
      <c r="D91" s="3" t="str">
        <v/>
      </c>
      <c r="E91" s="19" t="str">
        <v/>
      </c>
      <c r="F91" s="42" t="str">
        <f t="shared" si="49"/>
        <v/>
      </c>
      <c r="G91" s="36" t="str">
        <f>IF(OR(C91="",C91=" ",C91="FRA",C91="unattached",C91="(no club)",F91="F"),"",COUNTIFS(C$2:C91,C91,D$2:D91,"M*"))</f>
        <v/>
      </c>
      <c r="H91" t="str">
        <f t="shared" si="36"/>
        <v/>
      </c>
      <c r="I91" t="str">
        <f t="shared" si="56"/>
        <v/>
      </c>
      <c r="J91" t="str">
        <f t="shared" si="37"/>
        <v/>
      </c>
      <c r="K91" t="str">
        <f t="shared" si="38"/>
        <v/>
      </c>
      <c r="L91" t="str">
        <f t="shared" si="39"/>
        <v/>
      </c>
      <c r="M91" t="str">
        <f t="shared" si="40"/>
        <v/>
      </c>
      <c r="N91" t="str">
        <f t="shared" si="41"/>
        <v/>
      </c>
      <c r="O91" t="str">
        <f t="shared" si="42"/>
        <v/>
      </c>
      <c r="P91" t="str">
        <f t="shared" si="54"/>
        <v/>
      </c>
      <c r="Q91" t="str">
        <f t="shared" si="50"/>
        <v/>
      </c>
      <c r="R91" s="26" t="str">
        <f>IF(OR(C91="",C91=" ",C91="FRA",C91="unattached",C91="(no club)",F91="M"),"",COUNTIFS(C$2:C91,C91,D$2:D91,"F*"))</f>
        <v/>
      </c>
      <c r="S91" t="str">
        <f t="shared" si="43"/>
        <v/>
      </c>
      <c r="T91" t="str">
        <f t="shared" si="44"/>
        <v/>
      </c>
      <c r="U91" t="str">
        <f t="shared" si="45"/>
        <v/>
      </c>
      <c r="V91" t="str">
        <f t="shared" si="46"/>
        <v/>
      </c>
      <c r="W91" t="str">
        <f t="shared" si="51"/>
        <v/>
      </c>
      <c r="X91" t="str">
        <f t="shared" si="47"/>
        <v/>
      </c>
      <c r="Y91" t="str">
        <f t="shared" si="52"/>
        <v/>
      </c>
      <c r="Z91" t="str">
        <f t="shared" si="48"/>
        <v/>
      </c>
      <c r="AA91" t="str">
        <f t="shared" si="55"/>
        <v/>
      </c>
      <c r="AB91" t="str">
        <f t="shared" si="53"/>
        <v/>
      </c>
      <c r="AC91" s="26" t="str">
        <f>IF(OR(D91="MSEN",D91="MV40",D91="MV50",D91="MV60",D91="MV70",D91="MV80",D91="MU23",D91="MU19",D91="MU17"),COUNTIF(D$2:D91,"M*"),"")</f>
        <v/>
      </c>
      <c r="AD91" s="3" t="str">
        <f>IF(OR(D91="MU23",D91="MU19",D91="MU17"),COUNTIF(D$2:D91,"MU*"),"")</f>
        <v/>
      </c>
      <c r="AE91" s="3" t="str">
        <f>IF(OR(D91="MU19",D91="MU17"),COUNTIF(D$2:D91,"MU1*"),"")</f>
        <v/>
      </c>
      <c r="AF91" s="3" t="str">
        <f>IF(OR(D91="MU17"),COUNTIF(D$2:D91,"MU17"),"")</f>
        <v/>
      </c>
      <c r="AL91" s="3" t="str">
        <f>IF(OR(D91="MV40",D91="MV50",D91="MV60",D91="MV70",D91="MV80"),COUNTIF(D$2:D91,"MV*"),"")</f>
        <v/>
      </c>
      <c r="AM91" s="3" t="str">
        <f>IF(OR(D91="MV50",D91="MV60",D91="MV70",D91="MV80"),COUNTIF(D$2:D91,"MV50")+COUNTIF(D$2:D91,"MV60")+COUNTIF(D$2:D91,"MV70")+COUNTIF(D$2:D91,"MV80"),"")</f>
        <v/>
      </c>
      <c r="AN91" s="3" t="str">
        <f>IF(OR(D91="MV60",D91="MV70",D91="MV80"),COUNTIF(D$2:D91,"MV60")+COUNTIF(D$2:D91,"MV70")+COUNTIF(D$2:D91,"MV80"),"")</f>
        <v/>
      </c>
      <c r="AO91" s="3" t="str">
        <f>IF(OR(D91="MV70",D91="MV80"),COUNTIF(D$2:D91,"MV70")+COUNTIF(D$2:D91,"MV80"),"")</f>
        <v/>
      </c>
      <c r="AP91" s="26" t="str">
        <f>IF(OR(D91="FSEN",D91="FV40",D91="FV50",D91="FV60",D91="FV70",D91="FV80",D91="FU23",D91="FU19",D91="FU17"),COUNTIF(D$2:D91,"F*"),"")</f>
        <v/>
      </c>
      <c r="AQ91" s="3" t="str">
        <f>IF(OR(D91="FU23",D91="FU19",D91="FU17"),COUNTIF(D$2:D91,"FU*"),"")</f>
        <v/>
      </c>
      <c r="AR91" s="3" t="str">
        <f>IF(OR(D91="FU19",D91="FU17"),COUNTIF(D$2:D91,"FU1*"),"")</f>
        <v/>
      </c>
      <c r="AS91" s="3" t="str">
        <f>IF(OR(D91="FU17"),COUNTIF(D$2:D91,"FU17"),"")</f>
        <v/>
      </c>
      <c r="AT91" s="3" t="str">
        <f>IF(OR(D91="FV40",D91="FV50",D91="FV60",D91="FV70",D91="FV80"),COUNTIF(D$2:D91,"FV*"),"")</f>
        <v/>
      </c>
      <c r="AU91" s="3" t="str">
        <f>IF(OR(D91="FV50",D91="FV60",D91="FV70",D91="FV80"),COUNTIF(D$2:D91,"FV50")+COUNTIF(D$2:D91,"FV60")+COUNTIF(D$2:D91,"FV70")+COUNTIF(D$2:D91,"FV80"),"")</f>
        <v/>
      </c>
      <c r="AV91" s="3" t="str">
        <f>IF(OR(D91="FV60",D91="FV70",D91="FV80"),COUNTIF(D$2:D91,"FV60")+COUNTIF(D$2:D91,"FV70")+COUNTIF(D$2:D91,"FV80"),"")</f>
        <v/>
      </c>
      <c r="AW91" s="3" t="str">
        <f>IF(OR(D91="FV70",D91="FV80"),COUNTIF(D$2:D91,"FV70")+COUNTIF(D$2:D91,"FV80"),"")</f>
        <v/>
      </c>
      <c r="AX91" s="24"/>
    </row>
    <row r="92" spans="1:50" x14ac:dyDescent="0.45">
      <c r="A92" s="3" t="str">
        <v/>
      </c>
      <c r="B92" t="str">
        <v/>
      </c>
      <c r="C92" t="str">
        <v/>
      </c>
      <c r="D92" s="3" t="str">
        <v/>
      </c>
      <c r="E92" s="19" t="str">
        <v/>
      </c>
      <c r="F92" s="42" t="str">
        <f t="shared" si="49"/>
        <v/>
      </c>
      <c r="G92" s="36" t="str">
        <f>IF(OR(C92="",C92=" ",C92="FRA",C92="unattached",C92="(no club)",F92="F"),"",COUNTIFS(C$2:C92,C92,D$2:D92,"M*"))</f>
        <v/>
      </c>
      <c r="H92" t="str">
        <f t="shared" si="36"/>
        <v/>
      </c>
      <c r="I92" t="str">
        <f t="shared" si="56"/>
        <v/>
      </c>
      <c r="J92" t="str">
        <f t="shared" si="37"/>
        <v/>
      </c>
      <c r="K92" t="str">
        <f t="shared" si="38"/>
        <v/>
      </c>
      <c r="L92" t="str">
        <f t="shared" si="39"/>
        <v/>
      </c>
      <c r="M92" t="str">
        <f t="shared" si="40"/>
        <v/>
      </c>
      <c r="N92" t="str">
        <f t="shared" si="41"/>
        <v/>
      </c>
      <c r="O92" t="str">
        <f t="shared" si="42"/>
        <v/>
      </c>
      <c r="P92" t="str">
        <f t="shared" si="54"/>
        <v/>
      </c>
      <c r="Q92" t="str">
        <f t="shared" si="50"/>
        <v/>
      </c>
      <c r="R92" s="26" t="str">
        <f>IF(OR(C92="",C92=" ",C92="FRA",C92="unattached",C92="(no club)",F92="M"),"",COUNTIFS(C$2:C92,C92,D$2:D92,"F*"))</f>
        <v/>
      </c>
      <c r="S92" t="str">
        <f t="shared" si="43"/>
        <v/>
      </c>
      <c r="T92" t="str">
        <f t="shared" si="44"/>
        <v/>
      </c>
      <c r="U92" t="str">
        <f t="shared" si="45"/>
        <v/>
      </c>
      <c r="V92" t="str">
        <f t="shared" si="46"/>
        <v/>
      </c>
      <c r="W92" t="str">
        <f t="shared" si="51"/>
        <v/>
      </c>
      <c r="X92" t="str">
        <f t="shared" si="47"/>
        <v/>
      </c>
      <c r="Y92" t="str">
        <f t="shared" si="52"/>
        <v/>
      </c>
      <c r="Z92" t="str">
        <f t="shared" si="48"/>
        <v/>
      </c>
      <c r="AA92" t="str">
        <f t="shared" si="55"/>
        <v/>
      </c>
      <c r="AB92" t="str">
        <f t="shared" si="53"/>
        <v/>
      </c>
      <c r="AC92" s="26" t="str">
        <f>IF(OR(D92="MSEN",D92="MV40",D92="MV50",D92="MV60",D92="MV70",D92="MV80",D92="MU23",D92="MU19",D92="MU17"),COUNTIF(D$2:D92,"M*"),"")</f>
        <v/>
      </c>
      <c r="AD92" s="3" t="str">
        <f>IF(OR(D92="MU23",D92="MU19",D92="MU17"),COUNTIF(D$2:D92,"MU*"),"")</f>
        <v/>
      </c>
      <c r="AE92" s="3" t="str">
        <f>IF(OR(D92="MU19",D92="MU17"),COUNTIF(D$2:D92,"MU1*"),"")</f>
        <v/>
      </c>
      <c r="AF92" s="3" t="str">
        <f>IF(OR(D92="MU17"),COUNTIF(D$2:D92,"MU17"),"")</f>
        <v/>
      </c>
      <c r="AL92" s="3" t="str">
        <f>IF(OR(D92="MV40",D92="MV50",D92="MV60",D92="MV70",D92="MV80"),COUNTIF(D$2:D92,"MV*"),"")</f>
        <v/>
      </c>
      <c r="AM92" s="3" t="str">
        <f>IF(OR(D92="MV50",D92="MV60",D92="MV70",D92="MV80"),COUNTIF(D$2:D92,"MV50")+COUNTIF(D$2:D92,"MV60")+COUNTIF(D$2:D92,"MV70")+COUNTIF(D$2:D92,"MV80"),"")</f>
        <v/>
      </c>
      <c r="AN92" s="3" t="str">
        <f>IF(OR(D92="MV60",D92="MV70",D92="MV80"),COUNTIF(D$2:D92,"MV60")+COUNTIF(D$2:D92,"MV70")+COUNTIF(D$2:D92,"MV80"),"")</f>
        <v/>
      </c>
      <c r="AO92" s="3" t="str">
        <f>IF(OR(D92="MV70",D92="MV80"),COUNTIF(D$2:D92,"MV70")+COUNTIF(D$2:D92,"MV80"),"")</f>
        <v/>
      </c>
      <c r="AP92" s="26" t="str">
        <f>IF(OR(D92="FSEN",D92="FV40",D92="FV50",D92="FV60",D92="FV70",D92="FV80",D92="FU23",D92="FU19",D92="FU17"),COUNTIF(D$2:D92,"F*"),"")</f>
        <v/>
      </c>
      <c r="AQ92" s="3" t="str">
        <f>IF(OR(D92="FU23",D92="FU19",D92="FU17"),COUNTIF(D$2:D92,"FU*"),"")</f>
        <v/>
      </c>
      <c r="AR92" s="3" t="str">
        <f>IF(OR(D92="FU19",D92="FU17"),COUNTIF(D$2:D92,"FU1*"),"")</f>
        <v/>
      </c>
      <c r="AS92" s="3" t="str">
        <f>IF(OR(D92="FU17"),COUNTIF(D$2:D92,"FU17"),"")</f>
        <v/>
      </c>
      <c r="AT92" s="3" t="str">
        <f>IF(OR(D92="FV40",D92="FV50",D92="FV60",D92="FV70",D92="FV80"),COUNTIF(D$2:D92,"FV*"),"")</f>
        <v/>
      </c>
      <c r="AU92" s="3" t="str">
        <f>IF(OR(D92="FV50",D92="FV60",D92="FV70",D92="FV80"),COUNTIF(D$2:D92,"FV50")+COUNTIF(D$2:D92,"FV60")+COUNTIF(D$2:D92,"FV70")+COUNTIF(D$2:D92,"FV80"),"")</f>
        <v/>
      </c>
      <c r="AV92" s="3" t="str">
        <f>IF(OR(D92="FV60",D92="FV70",D92="FV80"),COUNTIF(D$2:D92,"FV60")+COUNTIF(D$2:D92,"FV70")+COUNTIF(D$2:D92,"FV80"),"")</f>
        <v/>
      </c>
      <c r="AW92" s="3" t="str">
        <f>IF(OR(D92="FV70",D92="FV80"),COUNTIF(D$2:D92,"FV70")+COUNTIF(D$2:D92,"FV80"),"")</f>
        <v/>
      </c>
      <c r="AX92" s="24"/>
    </row>
    <row r="93" spans="1:50" x14ac:dyDescent="0.45">
      <c r="A93" s="3" t="str">
        <v/>
      </c>
      <c r="B93" t="str">
        <v/>
      </c>
      <c r="C93" t="str">
        <v/>
      </c>
      <c r="D93" s="3" t="str">
        <v/>
      </c>
      <c r="E93" s="19" t="str">
        <v/>
      </c>
      <c r="F93" s="42" t="str">
        <f t="shared" si="49"/>
        <v/>
      </c>
      <c r="G93" s="36" t="str">
        <f>IF(OR(C93="",C93=" ",C93="FRA",C93="unattached",C93="(no club)",F93="F"),"",COUNTIFS(C$2:C93,C93,D$2:D93,"M*"))</f>
        <v/>
      </c>
      <c r="H93" t="str">
        <f t="shared" si="36"/>
        <v/>
      </c>
      <c r="I93" t="str">
        <f t="shared" si="56"/>
        <v/>
      </c>
      <c r="J93" t="str">
        <f t="shared" si="37"/>
        <v/>
      </c>
      <c r="K93" t="str">
        <f t="shared" si="38"/>
        <v/>
      </c>
      <c r="L93" t="str">
        <f t="shared" si="39"/>
        <v/>
      </c>
      <c r="M93" t="str">
        <f t="shared" si="40"/>
        <v/>
      </c>
      <c r="N93" t="str">
        <f t="shared" si="41"/>
        <v/>
      </c>
      <c r="O93" t="str">
        <f t="shared" si="42"/>
        <v/>
      </c>
      <c r="P93" t="str">
        <f t="shared" si="54"/>
        <v/>
      </c>
      <c r="Q93" t="str">
        <f t="shared" si="50"/>
        <v/>
      </c>
      <c r="R93" s="26" t="str">
        <f>IF(OR(C93="",C93=" ",C93="FRA",C93="unattached",C93="(no club)",F93="M"),"",COUNTIFS(C$2:C93,C93,D$2:D93,"F*"))</f>
        <v/>
      </c>
      <c r="S93" t="str">
        <f t="shared" si="43"/>
        <v/>
      </c>
      <c r="T93" t="str">
        <f t="shared" si="44"/>
        <v/>
      </c>
      <c r="U93" t="str">
        <f t="shared" si="45"/>
        <v/>
      </c>
      <c r="V93" t="str">
        <f t="shared" si="46"/>
        <v/>
      </c>
      <c r="W93" t="str">
        <f t="shared" si="51"/>
        <v/>
      </c>
      <c r="X93" t="str">
        <f t="shared" si="47"/>
        <v/>
      </c>
      <c r="Y93" t="str">
        <f t="shared" si="52"/>
        <v/>
      </c>
      <c r="Z93" t="str">
        <f t="shared" si="48"/>
        <v/>
      </c>
      <c r="AA93" t="str">
        <f t="shared" si="55"/>
        <v/>
      </c>
      <c r="AB93" t="str">
        <f t="shared" si="53"/>
        <v/>
      </c>
      <c r="AC93" s="26" t="str">
        <f>IF(OR(D93="MSEN",D93="MV40",D93="MV50",D93="MV60",D93="MV70",D93="MV80",D93="MU23",D93="MU19",D93="MU17"),COUNTIF(D$2:D93,"M*"),"")</f>
        <v/>
      </c>
      <c r="AD93" s="3" t="str">
        <f>IF(OR(D93="MU23",D93="MU19",D93="MU17"),COUNTIF(D$2:D93,"MU*"),"")</f>
        <v/>
      </c>
      <c r="AE93" s="3" t="str">
        <f>IF(OR(D93="MU19",D93="MU17"),COUNTIF(D$2:D93,"MU1*"),"")</f>
        <v/>
      </c>
      <c r="AF93" s="3" t="str">
        <f>IF(OR(D93="MU17"),COUNTIF(D$2:D93,"MU17"),"")</f>
        <v/>
      </c>
      <c r="AL93" s="3" t="str">
        <f>IF(OR(D93="MV40",D93="MV50",D93="MV60",D93="MV70",D93="MV80"),COUNTIF(D$2:D93,"MV*"),"")</f>
        <v/>
      </c>
      <c r="AM93" s="3" t="str">
        <f>IF(OR(D93="MV50",D93="MV60",D93="MV70",D93="MV80"),COUNTIF(D$2:D93,"MV50")+COUNTIF(D$2:D93,"MV60")+COUNTIF(D$2:D93,"MV70")+COUNTIF(D$2:D93,"MV80"),"")</f>
        <v/>
      </c>
      <c r="AN93" s="3" t="str">
        <f>IF(OR(D93="MV60",D93="MV70",D93="MV80"),COUNTIF(D$2:D93,"MV60")+COUNTIF(D$2:D93,"MV70")+COUNTIF(D$2:D93,"MV80"),"")</f>
        <v/>
      </c>
      <c r="AO93" s="3" t="str">
        <f>IF(OR(D93="MV70",D93="MV80"),COUNTIF(D$2:D93,"MV70")+COUNTIF(D$2:D93,"MV80"),"")</f>
        <v/>
      </c>
      <c r="AP93" s="26" t="str">
        <f>IF(OR(D93="FSEN",D93="FV40",D93="FV50",D93="FV60",D93="FV70",D93="FV80",D93="FU23",D93="FU19",D93="FU17"),COUNTIF(D$2:D93,"F*"),"")</f>
        <v/>
      </c>
      <c r="AQ93" s="3" t="str">
        <f>IF(OR(D93="FU23",D93="FU19",D93="FU17"),COUNTIF(D$2:D93,"FU*"),"")</f>
        <v/>
      </c>
      <c r="AR93" s="3" t="str">
        <f>IF(OR(D93="FU19",D93="FU17"),COUNTIF(D$2:D93,"FU1*"),"")</f>
        <v/>
      </c>
      <c r="AS93" s="3" t="str">
        <f>IF(OR(D93="FU17"),COUNTIF(D$2:D93,"FU17"),"")</f>
        <v/>
      </c>
      <c r="AT93" s="3" t="str">
        <f>IF(OR(D93="FV40",D93="FV50",D93="FV60",D93="FV70",D93="FV80"),COUNTIF(D$2:D93,"FV*"),"")</f>
        <v/>
      </c>
      <c r="AU93" s="3" t="str">
        <f>IF(OR(D93="FV50",D93="FV60",D93="FV70",D93="FV80"),COUNTIF(D$2:D93,"FV50")+COUNTIF(D$2:D93,"FV60")+COUNTIF(D$2:D93,"FV70")+COUNTIF(D$2:D93,"FV80"),"")</f>
        <v/>
      </c>
      <c r="AV93" s="3" t="str">
        <f>IF(OR(D93="FV60",D93="FV70",D93="FV80"),COUNTIF(D$2:D93,"FV60")+COUNTIF(D$2:D93,"FV70")+COUNTIF(D$2:D93,"FV80"),"")</f>
        <v/>
      </c>
      <c r="AW93" s="3" t="str">
        <f>IF(OR(D93="FV70",D93="FV80"),COUNTIF(D$2:D93,"FV70")+COUNTIF(D$2:D93,"FV80"),"")</f>
        <v/>
      </c>
      <c r="AX93" s="24"/>
    </row>
    <row r="94" spans="1:50" x14ac:dyDescent="0.45">
      <c r="A94" s="3" t="str">
        <v/>
      </c>
      <c r="B94" t="str">
        <v/>
      </c>
      <c r="C94" t="str">
        <v/>
      </c>
      <c r="D94" s="3" t="str">
        <v/>
      </c>
      <c r="E94" s="19" t="str">
        <v/>
      </c>
      <c r="F94" s="42" t="str">
        <f t="shared" si="49"/>
        <v/>
      </c>
      <c r="G94" s="36" t="str">
        <f>IF(OR(C94="",C94=" ",C94="FRA",C94="unattached",C94="(no club)",F94="F"),"",COUNTIFS(C$2:C94,C94,D$2:D94,"M*"))</f>
        <v/>
      </c>
      <c r="H94" t="str">
        <f t="shared" si="36"/>
        <v/>
      </c>
      <c r="I94" t="str">
        <f t="shared" si="56"/>
        <v/>
      </c>
      <c r="J94" t="str">
        <f t="shared" si="37"/>
        <v/>
      </c>
      <c r="K94" t="str">
        <f t="shared" si="38"/>
        <v/>
      </c>
      <c r="L94" t="str">
        <f t="shared" si="39"/>
        <v/>
      </c>
      <c r="M94" t="str">
        <f t="shared" si="40"/>
        <v/>
      </c>
      <c r="N94" t="str">
        <f t="shared" si="41"/>
        <v/>
      </c>
      <c r="O94" t="str">
        <f t="shared" si="42"/>
        <v/>
      </c>
      <c r="P94" t="str">
        <f t="shared" si="54"/>
        <v/>
      </c>
      <c r="Q94" t="str">
        <f t="shared" si="50"/>
        <v/>
      </c>
      <c r="R94" s="26" t="str">
        <f>IF(OR(C94="",C94=" ",C94="FRA",C94="unattached",C94="(no club)",F94="M"),"",COUNTIFS(C$2:C94,C94,D$2:D94,"F*"))</f>
        <v/>
      </c>
      <c r="S94" t="str">
        <f t="shared" si="43"/>
        <v/>
      </c>
      <c r="T94" t="str">
        <f t="shared" si="44"/>
        <v/>
      </c>
      <c r="U94" t="str">
        <f t="shared" si="45"/>
        <v/>
      </c>
      <c r="V94" t="str">
        <f t="shared" si="46"/>
        <v/>
      </c>
      <c r="W94" t="str">
        <f t="shared" si="51"/>
        <v/>
      </c>
      <c r="X94" t="str">
        <f t="shared" si="47"/>
        <v/>
      </c>
      <c r="Y94" t="str">
        <f t="shared" si="52"/>
        <v/>
      </c>
      <c r="Z94" t="str">
        <f t="shared" si="48"/>
        <v/>
      </c>
      <c r="AA94" t="str">
        <f t="shared" si="55"/>
        <v/>
      </c>
      <c r="AB94" t="str">
        <f t="shared" si="53"/>
        <v/>
      </c>
      <c r="AC94" s="26" t="str">
        <f>IF(OR(D94="MSEN",D94="MV40",D94="MV50",D94="MV60",D94="MV70",D94="MV80",D94="MU23",D94="MU19",D94="MU17"),COUNTIF(D$2:D94,"M*"),"")</f>
        <v/>
      </c>
      <c r="AD94" s="3" t="str">
        <f>IF(OR(D94="MU23",D94="MU19",D94="MU17"),COUNTIF(D$2:D94,"MU*"),"")</f>
        <v/>
      </c>
      <c r="AE94" s="3" t="str">
        <f>IF(OR(D94="MU19",D94="MU17"),COUNTIF(D$2:D94,"MU1*"),"")</f>
        <v/>
      </c>
      <c r="AF94" s="3" t="str">
        <f>IF(OR(D94="MU17"),COUNTIF(D$2:D94,"MU17"),"")</f>
        <v/>
      </c>
      <c r="AL94" s="3" t="str">
        <f>IF(OR(D94="MV40",D94="MV50",D94="MV60",D94="MV70",D94="MV80"),COUNTIF(D$2:D94,"MV*"),"")</f>
        <v/>
      </c>
      <c r="AM94" s="3" t="str">
        <f>IF(OR(D94="MV50",D94="MV60",D94="MV70",D94="MV80"),COUNTIF(D$2:D94,"MV50")+COUNTIF(D$2:D94,"MV60")+COUNTIF(D$2:D94,"MV70")+COUNTIF(D$2:D94,"MV80"),"")</f>
        <v/>
      </c>
      <c r="AN94" s="3" t="str">
        <f>IF(OR(D94="MV60",D94="MV70",D94="MV80"),COUNTIF(D$2:D94,"MV60")+COUNTIF(D$2:D94,"MV70")+COUNTIF(D$2:D94,"MV80"),"")</f>
        <v/>
      </c>
      <c r="AO94" s="3" t="str">
        <f>IF(OR(D94="MV70",D94="MV80"),COUNTIF(D$2:D94,"MV70")+COUNTIF(D$2:D94,"MV80"),"")</f>
        <v/>
      </c>
      <c r="AP94" s="26" t="str">
        <f>IF(OR(D94="FSEN",D94="FV40",D94="FV50",D94="FV60",D94="FV70",D94="FV80",D94="FU23",D94="FU19",D94="FU17"),COUNTIF(D$2:D94,"F*"),"")</f>
        <v/>
      </c>
      <c r="AQ94" s="3" t="str">
        <f>IF(OR(D94="FU23",D94="FU19",D94="FU17"),COUNTIF(D$2:D94,"FU*"),"")</f>
        <v/>
      </c>
      <c r="AR94" s="3" t="str">
        <f>IF(OR(D94="FU19",D94="FU17"),COUNTIF(D$2:D94,"FU1*"),"")</f>
        <v/>
      </c>
      <c r="AS94" s="3" t="str">
        <f>IF(OR(D94="FU17"),COUNTIF(D$2:D94,"FU17"),"")</f>
        <v/>
      </c>
      <c r="AT94" s="3" t="str">
        <f>IF(OR(D94="FV40",D94="FV50",D94="FV60",D94="FV70",D94="FV80"),COUNTIF(D$2:D94,"FV*"),"")</f>
        <v/>
      </c>
      <c r="AU94" s="3" t="str">
        <f>IF(OR(D94="FV50",D94="FV60",D94="FV70",D94="FV80"),COUNTIF(D$2:D94,"FV50")+COUNTIF(D$2:D94,"FV60")+COUNTIF(D$2:D94,"FV70")+COUNTIF(D$2:D94,"FV80"),"")</f>
        <v/>
      </c>
      <c r="AV94" s="3" t="str">
        <f>IF(OR(D94="FV60",D94="FV70",D94="FV80"),COUNTIF(D$2:D94,"FV60")+COUNTIF(D$2:D94,"FV70")+COUNTIF(D$2:D94,"FV80"),"")</f>
        <v/>
      </c>
      <c r="AW94" s="3" t="str">
        <f>IF(OR(D94="FV70",D94="FV80"),COUNTIF(D$2:D94,"FV70")+COUNTIF(D$2:D94,"FV80"),"")</f>
        <v/>
      </c>
      <c r="AX94" s="24"/>
    </row>
    <row r="95" spans="1:50" x14ac:dyDescent="0.45">
      <c r="A95" s="3" t="str">
        <v/>
      </c>
      <c r="B95" t="str">
        <v/>
      </c>
      <c r="C95" t="str">
        <v/>
      </c>
      <c r="D95" s="3" t="str">
        <v/>
      </c>
      <c r="E95" s="19" t="str">
        <v/>
      </c>
      <c r="F95" s="42" t="str">
        <f t="shared" si="49"/>
        <v/>
      </c>
      <c r="G95" s="36" t="str">
        <f>IF(OR(C95="",C95=" ",C95="FRA",C95="unattached",C95="(no club)",F95="F"),"",COUNTIFS(C$2:C95,C95,D$2:D95,"M*"))</f>
        <v/>
      </c>
      <c r="H95" t="str">
        <f t="shared" si="36"/>
        <v/>
      </c>
      <c r="I95" t="str">
        <f t="shared" si="56"/>
        <v/>
      </c>
      <c r="J95" t="str">
        <f t="shared" si="37"/>
        <v/>
      </c>
      <c r="K95" t="str">
        <f t="shared" si="38"/>
        <v/>
      </c>
      <c r="L95" t="str">
        <f t="shared" si="39"/>
        <v/>
      </c>
      <c r="M95" t="str">
        <f t="shared" si="40"/>
        <v/>
      </c>
      <c r="N95" t="str">
        <f t="shared" si="41"/>
        <v/>
      </c>
      <c r="O95" t="str">
        <f t="shared" si="42"/>
        <v/>
      </c>
      <c r="P95" t="str">
        <f t="shared" si="54"/>
        <v/>
      </c>
      <c r="Q95" t="str">
        <f t="shared" si="50"/>
        <v/>
      </c>
      <c r="R95" s="26" t="str">
        <f>IF(OR(C95="",C95=" ",C95="FRA",C95="unattached",C95="(no club)",F95="M"),"",COUNTIFS(C$2:C95,C95,D$2:D95,"F*"))</f>
        <v/>
      </c>
      <c r="S95" t="str">
        <f t="shared" si="43"/>
        <v/>
      </c>
      <c r="T95" t="str">
        <f t="shared" si="44"/>
        <v/>
      </c>
      <c r="U95" t="str">
        <f t="shared" si="45"/>
        <v/>
      </c>
      <c r="V95" t="str">
        <f t="shared" si="46"/>
        <v/>
      </c>
      <c r="W95" t="str">
        <f t="shared" si="51"/>
        <v/>
      </c>
      <c r="X95" t="str">
        <f t="shared" si="47"/>
        <v/>
      </c>
      <c r="Y95" t="str">
        <f t="shared" si="52"/>
        <v/>
      </c>
      <c r="Z95" t="str">
        <f t="shared" si="48"/>
        <v/>
      </c>
      <c r="AA95" t="str">
        <f t="shared" si="55"/>
        <v/>
      </c>
      <c r="AB95" t="str">
        <f t="shared" si="53"/>
        <v/>
      </c>
      <c r="AC95" s="26" t="str">
        <f>IF(OR(D95="MSEN",D95="MV40",D95="MV50",D95="MV60",D95="MV70",D95="MV80",D95="MU23",D95="MU19",D95="MU17"),COUNTIF(D$2:D95,"M*"),"")</f>
        <v/>
      </c>
      <c r="AD95" s="3" t="str">
        <f>IF(OR(D95="MU23",D95="MU19",D95="MU17"),COUNTIF(D$2:D95,"MU*"),"")</f>
        <v/>
      </c>
      <c r="AE95" s="3" t="str">
        <f>IF(OR(D95="MU19",D95="MU17"),COUNTIF(D$2:D95,"MU1*"),"")</f>
        <v/>
      </c>
      <c r="AF95" s="3" t="str">
        <f>IF(OR(D95="MU17"),COUNTIF(D$2:D95,"MU17"),"")</f>
        <v/>
      </c>
      <c r="AL95" s="3" t="str">
        <f>IF(OR(D95="MV40",D95="MV50",D95="MV60",D95="MV70",D95="MV80"),COUNTIF(D$2:D95,"MV*"),"")</f>
        <v/>
      </c>
      <c r="AM95" s="3" t="str">
        <f>IF(OR(D95="MV50",D95="MV60",D95="MV70",D95="MV80"),COUNTIF(D$2:D95,"MV50")+COUNTIF(D$2:D95,"MV60")+COUNTIF(D$2:D95,"MV70")+COUNTIF(D$2:D95,"MV80"),"")</f>
        <v/>
      </c>
      <c r="AN95" s="3" t="str">
        <f>IF(OR(D95="MV60",D95="MV70",D95="MV80"),COUNTIF(D$2:D95,"MV60")+COUNTIF(D$2:D95,"MV70")+COUNTIF(D$2:D95,"MV80"),"")</f>
        <v/>
      </c>
      <c r="AO95" s="3" t="str">
        <f>IF(OR(D95="MV70",D95="MV80"),COUNTIF(D$2:D95,"MV70")+COUNTIF(D$2:D95,"MV80"),"")</f>
        <v/>
      </c>
      <c r="AP95" s="26" t="str">
        <f>IF(OR(D95="FSEN",D95="FV40",D95="FV50",D95="FV60",D95="FV70",D95="FV80",D95="FU23",D95="FU19",D95="FU17"),COUNTIF(D$2:D95,"F*"),"")</f>
        <v/>
      </c>
      <c r="AQ95" s="3" t="str">
        <f>IF(OR(D95="FU23",D95="FU19",D95="FU17"),COUNTIF(D$2:D95,"FU*"),"")</f>
        <v/>
      </c>
      <c r="AR95" s="3" t="str">
        <f>IF(OR(D95="FU19",D95="FU17"),COUNTIF(D$2:D95,"FU1*"),"")</f>
        <v/>
      </c>
      <c r="AS95" s="3" t="str">
        <f>IF(OR(D95="FU17"),COUNTIF(D$2:D95,"FU17"),"")</f>
        <v/>
      </c>
      <c r="AT95" s="3" t="str">
        <f>IF(OR(D95="FV40",D95="FV50",D95="FV60",D95="FV70",D95="FV80"),COUNTIF(D$2:D95,"FV*"),"")</f>
        <v/>
      </c>
      <c r="AU95" s="3" t="str">
        <f>IF(OR(D95="FV50",D95="FV60",D95="FV70",D95="FV80"),COUNTIF(D$2:D95,"FV50")+COUNTIF(D$2:D95,"FV60")+COUNTIF(D$2:D95,"FV70")+COUNTIF(D$2:D95,"FV80"),"")</f>
        <v/>
      </c>
      <c r="AV95" s="3" t="str">
        <f>IF(OR(D95="FV60",D95="FV70",D95="FV80"),COUNTIF(D$2:D95,"FV60")+COUNTIF(D$2:D95,"FV70")+COUNTIF(D$2:D95,"FV80"),"")</f>
        <v/>
      </c>
      <c r="AW95" s="3" t="str">
        <f>IF(OR(D95="FV70",D95="FV80"),COUNTIF(D$2:D95,"FV70")+COUNTIF(D$2:D95,"FV80"),"")</f>
        <v/>
      </c>
      <c r="AX95" s="24"/>
    </row>
    <row r="96" spans="1:50" x14ac:dyDescent="0.45">
      <c r="A96" s="3" t="str">
        <v/>
      </c>
      <c r="B96" t="str">
        <v/>
      </c>
      <c r="C96" t="str">
        <v/>
      </c>
      <c r="D96" s="3" t="str">
        <v/>
      </c>
      <c r="E96" s="19" t="str">
        <v/>
      </c>
      <c r="F96" s="42" t="str">
        <f t="shared" si="49"/>
        <v/>
      </c>
      <c r="G96" s="36" t="str">
        <f>IF(OR(C96="",C96=" ",C96="FRA",C96="unattached",C96="(no club)",F96="F"),"",COUNTIFS(C$2:C96,C96,D$2:D96,"M*"))</f>
        <v/>
      </c>
      <c r="H96" t="str">
        <f t="shared" si="36"/>
        <v/>
      </c>
      <c r="I96" t="str">
        <f t="shared" si="56"/>
        <v/>
      </c>
      <c r="J96" t="str">
        <f t="shared" si="37"/>
        <v/>
      </c>
      <c r="K96" t="str">
        <f t="shared" si="38"/>
        <v/>
      </c>
      <c r="L96" t="str">
        <f t="shared" si="39"/>
        <v/>
      </c>
      <c r="M96" t="str">
        <f t="shared" si="40"/>
        <v/>
      </c>
      <c r="N96" t="str">
        <f t="shared" si="41"/>
        <v/>
      </c>
      <c r="O96" t="str">
        <f t="shared" si="42"/>
        <v/>
      </c>
      <c r="P96" t="str">
        <f t="shared" si="54"/>
        <v/>
      </c>
      <c r="Q96" t="str">
        <f t="shared" si="50"/>
        <v/>
      </c>
      <c r="R96" s="26" t="str">
        <f>IF(OR(C96="",C96=" ",C96="FRA",C96="unattached",C96="(no club)",F96="M"),"",COUNTIFS(C$2:C96,C96,D$2:D96,"F*"))</f>
        <v/>
      </c>
      <c r="S96" t="str">
        <f t="shared" si="43"/>
        <v/>
      </c>
      <c r="T96" t="str">
        <f t="shared" si="44"/>
        <v/>
      </c>
      <c r="U96" t="str">
        <f t="shared" si="45"/>
        <v/>
      </c>
      <c r="V96" t="str">
        <f t="shared" si="46"/>
        <v/>
      </c>
      <c r="W96" t="str">
        <f t="shared" si="51"/>
        <v/>
      </c>
      <c r="X96" t="str">
        <f t="shared" si="47"/>
        <v/>
      </c>
      <c r="Y96" t="str">
        <f t="shared" si="52"/>
        <v/>
      </c>
      <c r="Z96" t="str">
        <f t="shared" si="48"/>
        <v/>
      </c>
      <c r="AA96" t="str">
        <f t="shared" si="55"/>
        <v/>
      </c>
      <c r="AB96" t="str">
        <f t="shared" si="53"/>
        <v/>
      </c>
      <c r="AC96" s="26" t="str">
        <f>IF(OR(D96="MSEN",D96="MV40",D96="MV50",D96="MV60",D96="MV70",D96="MV80",D96="MU23",D96="MU19",D96="MU17"),COUNTIF(D$2:D96,"M*"),"")</f>
        <v/>
      </c>
      <c r="AD96" s="3" t="str">
        <f>IF(OR(D96="MU23",D96="MU19",D96="MU17"),COUNTIF(D$2:D96,"MU*"),"")</f>
        <v/>
      </c>
      <c r="AE96" s="3" t="str">
        <f>IF(OR(D96="MU19",D96="MU17"),COUNTIF(D$2:D96,"MU1*"),"")</f>
        <v/>
      </c>
      <c r="AF96" s="3" t="str">
        <f>IF(OR(D96="MU17"),COUNTIF(D$2:D96,"MU17"),"")</f>
        <v/>
      </c>
      <c r="AL96" s="3" t="str">
        <f>IF(OR(D96="MV40",D96="MV50",D96="MV60",D96="MV70",D96="MV80"),COUNTIF(D$2:D96,"MV*"),"")</f>
        <v/>
      </c>
      <c r="AM96" s="3" t="str">
        <f>IF(OR(D96="MV50",D96="MV60",D96="MV70",D96="MV80"),COUNTIF(D$2:D96,"MV50")+COUNTIF(D$2:D96,"MV60")+COUNTIF(D$2:D96,"MV70")+COUNTIF(D$2:D96,"MV80"),"")</f>
        <v/>
      </c>
      <c r="AN96" s="3" t="str">
        <f>IF(OR(D96="MV60",D96="MV70",D96="MV80"),COUNTIF(D$2:D96,"MV60")+COUNTIF(D$2:D96,"MV70")+COUNTIF(D$2:D96,"MV80"),"")</f>
        <v/>
      </c>
      <c r="AO96" s="3" t="str">
        <f>IF(OR(D96="MV70",D96="MV80"),COUNTIF(D$2:D96,"MV70")+COUNTIF(D$2:D96,"MV80"),"")</f>
        <v/>
      </c>
      <c r="AP96" s="26" t="str">
        <f>IF(OR(D96="FSEN",D96="FV40",D96="FV50",D96="FV60",D96="FV70",D96="FV80",D96="FU23",D96="FU19",D96="FU17"),COUNTIF(D$2:D96,"F*"),"")</f>
        <v/>
      </c>
      <c r="AQ96" s="3" t="str">
        <f>IF(OR(D96="FU23",D96="FU19",D96="FU17"),COUNTIF(D$2:D96,"FU*"),"")</f>
        <v/>
      </c>
      <c r="AR96" s="3" t="str">
        <f>IF(OR(D96="FU19",D96="FU17"),COUNTIF(D$2:D96,"FU1*"),"")</f>
        <v/>
      </c>
      <c r="AS96" s="3" t="str">
        <f>IF(OR(D96="FU17"),COUNTIF(D$2:D96,"FU17"),"")</f>
        <v/>
      </c>
      <c r="AT96" s="3" t="str">
        <f>IF(OR(D96="FV40",D96="FV50",D96="FV60",D96="FV70",D96="FV80"),COUNTIF(D$2:D96,"FV*"),"")</f>
        <v/>
      </c>
      <c r="AU96" s="3" t="str">
        <f>IF(OR(D96="FV50",D96="FV60",D96="FV70",D96="FV80"),COUNTIF(D$2:D96,"FV50")+COUNTIF(D$2:D96,"FV60")+COUNTIF(D$2:D96,"FV70")+COUNTIF(D$2:D96,"FV80"),"")</f>
        <v/>
      </c>
      <c r="AV96" s="3" t="str">
        <f>IF(OR(D96="FV60",D96="FV70",D96="FV80"),COUNTIF(D$2:D96,"FV60")+COUNTIF(D$2:D96,"FV70")+COUNTIF(D$2:D96,"FV80"),"")</f>
        <v/>
      </c>
      <c r="AW96" s="3" t="str">
        <f>IF(OR(D96="FV70",D96="FV80"),COUNTIF(D$2:D96,"FV70")+COUNTIF(D$2:D96,"FV80"),"")</f>
        <v/>
      </c>
      <c r="AX96" s="24"/>
    </row>
    <row r="97" spans="1:50" x14ac:dyDescent="0.45">
      <c r="A97" s="3" t="str">
        <v/>
      </c>
      <c r="B97" t="str">
        <v/>
      </c>
      <c r="C97" t="str">
        <v/>
      </c>
      <c r="D97" s="3" t="str">
        <v/>
      </c>
      <c r="E97" s="19" t="str">
        <v/>
      </c>
      <c r="F97" s="42" t="str">
        <f t="shared" si="49"/>
        <v/>
      </c>
      <c r="G97" s="36" t="str">
        <f>IF(OR(C97="",C97=" ",C97="FRA",C97="unattached",C97="(no club)",F97="F"),"",COUNTIFS(C$2:C97,C97,D$2:D97,"M*"))</f>
        <v/>
      </c>
      <c r="H97" t="str">
        <f t="shared" si="36"/>
        <v/>
      </c>
      <c r="I97" t="str">
        <f t="shared" si="56"/>
        <v/>
      </c>
      <c r="J97" t="str">
        <f t="shared" si="37"/>
        <v/>
      </c>
      <c r="K97" t="str">
        <f t="shared" si="38"/>
        <v/>
      </c>
      <c r="L97" t="str">
        <f t="shared" si="39"/>
        <v/>
      </c>
      <c r="M97" t="str">
        <f t="shared" si="40"/>
        <v/>
      </c>
      <c r="N97" t="str">
        <f t="shared" si="41"/>
        <v/>
      </c>
      <c r="O97" t="str">
        <f t="shared" si="42"/>
        <v/>
      </c>
      <c r="P97" t="str">
        <f t="shared" si="54"/>
        <v/>
      </c>
      <c r="Q97" t="str">
        <f t="shared" si="50"/>
        <v/>
      </c>
      <c r="R97" s="26" t="str">
        <f>IF(OR(C97="",C97=" ",C97="FRA",C97="unattached",C97="(no club)",F97="M"),"",COUNTIFS(C$2:C97,C97,D$2:D97,"F*"))</f>
        <v/>
      </c>
      <c r="S97" t="str">
        <f t="shared" si="43"/>
        <v/>
      </c>
      <c r="T97" t="str">
        <f t="shared" si="44"/>
        <v/>
      </c>
      <c r="U97" t="str">
        <f t="shared" si="45"/>
        <v/>
      </c>
      <c r="V97" t="str">
        <f t="shared" si="46"/>
        <v/>
      </c>
      <c r="W97" t="str">
        <f t="shared" si="51"/>
        <v/>
      </c>
      <c r="X97" t="str">
        <f t="shared" si="47"/>
        <v/>
      </c>
      <c r="Y97" t="str">
        <f t="shared" si="52"/>
        <v/>
      </c>
      <c r="Z97" t="str">
        <f t="shared" si="48"/>
        <v/>
      </c>
      <c r="AA97" t="str">
        <f t="shared" si="55"/>
        <v/>
      </c>
      <c r="AB97" t="str">
        <f t="shared" si="53"/>
        <v/>
      </c>
      <c r="AC97" s="26" t="str">
        <f>IF(OR(D97="MSEN",D97="MV40",D97="MV50",D97="MV60",D97="MV70",D97="MV80",D97="MU23",D97="MU19",D97="MU17"),COUNTIF(D$2:D97,"M*"),"")</f>
        <v/>
      </c>
      <c r="AD97" s="3" t="str">
        <f>IF(OR(D97="MU23",D97="MU19",D97="MU17"),COUNTIF(D$2:D97,"MU*"),"")</f>
        <v/>
      </c>
      <c r="AE97" s="3" t="str">
        <f>IF(OR(D97="MU19",D97="MU17"),COUNTIF(D$2:D97,"MU1*"),"")</f>
        <v/>
      </c>
      <c r="AF97" s="3" t="str">
        <f>IF(OR(D97="MU17"),COUNTIF(D$2:D97,"MU17"),"")</f>
        <v/>
      </c>
      <c r="AL97" s="3" t="str">
        <f>IF(OR(D97="MV40",D97="MV50",D97="MV60",D97="MV70",D97="MV80"),COUNTIF(D$2:D97,"MV*"),"")</f>
        <v/>
      </c>
      <c r="AM97" s="3" t="str">
        <f>IF(OR(D97="MV50",D97="MV60",D97="MV70",D97="MV80"),COUNTIF(D$2:D97,"MV50")+COUNTIF(D$2:D97,"MV60")+COUNTIF(D$2:D97,"MV70")+COUNTIF(D$2:D97,"MV80"),"")</f>
        <v/>
      </c>
      <c r="AN97" s="3" t="str">
        <f>IF(OR(D97="MV60",D97="MV70",D97="MV80"),COUNTIF(D$2:D97,"MV60")+COUNTIF(D$2:D97,"MV70")+COUNTIF(D$2:D97,"MV80"),"")</f>
        <v/>
      </c>
      <c r="AO97" s="3" t="str">
        <f>IF(OR(D97="MV70",D97="MV80"),COUNTIF(D$2:D97,"MV70")+COUNTIF(D$2:D97,"MV80"),"")</f>
        <v/>
      </c>
      <c r="AP97" s="26" t="str">
        <f>IF(OR(D97="FSEN",D97="FV40",D97="FV50",D97="FV60",D97="FV70",D97="FV80",D97="FU23",D97="FU19",D97="FU17"),COUNTIF(D$2:D97,"F*"),"")</f>
        <v/>
      </c>
      <c r="AQ97" s="3" t="str">
        <f>IF(OR(D97="FU23",D97="FU19",D97="FU17"),COUNTIF(D$2:D97,"FU*"),"")</f>
        <v/>
      </c>
      <c r="AR97" s="3" t="str">
        <f>IF(OR(D97="FU19",D97="FU17"),COUNTIF(D$2:D97,"FU1*"),"")</f>
        <v/>
      </c>
      <c r="AS97" s="3" t="str">
        <f>IF(OR(D97="FU17"),COUNTIF(D$2:D97,"FU17"),"")</f>
        <v/>
      </c>
      <c r="AT97" s="3" t="str">
        <f>IF(OR(D97="FV40",D97="FV50",D97="FV60",D97="FV70",D97="FV80"),COUNTIF(D$2:D97,"FV*"),"")</f>
        <v/>
      </c>
      <c r="AU97" s="3" t="str">
        <f>IF(OR(D97="FV50",D97="FV60",D97="FV70",D97="FV80"),COUNTIF(D$2:D97,"FV50")+COUNTIF(D$2:D97,"FV60")+COUNTIF(D$2:D97,"FV70")+COUNTIF(D$2:D97,"FV80"),"")</f>
        <v/>
      </c>
      <c r="AV97" s="3" t="str">
        <f>IF(OR(D97="FV60",D97="FV70",D97="FV80"),COUNTIF(D$2:D97,"FV60")+COUNTIF(D$2:D97,"FV70")+COUNTIF(D$2:D97,"FV80"),"")</f>
        <v/>
      </c>
      <c r="AW97" s="3" t="str">
        <f>IF(OR(D97="FV70",D97="FV80"),COUNTIF(D$2:D97,"FV70")+COUNTIF(D$2:D97,"FV80"),"")</f>
        <v/>
      </c>
      <c r="AX97" s="24"/>
    </row>
    <row r="98" spans="1:50" x14ac:dyDescent="0.45">
      <c r="A98" s="3" t="str">
        <v/>
      </c>
      <c r="B98" t="str">
        <v/>
      </c>
      <c r="C98" t="str">
        <v/>
      </c>
      <c r="D98" s="3" t="str">
        <v/>
      </c>
      <c r="E98" s="19" t="str">
        <v/>
      </c>
      <c r="F98" s="42" t="str">
        <f t="shared" si="49"/>
        <v/>
      </c>
      <c r="G98" s="36" t="str">
        <f>IF(OR(C98="",C98=" ",C98="FRA",C98="unattached",C98="(no club)",F98="F"),"",COUNTIFS(C$2:C98,C98,D$2:D98,"M*"))</f>
        <v/>
      </c>
      <c r="H98" t="str">
        <f t="shared" ref="H98:H129" si="57">IF(G98="","",C98&amp;G98)</f>
        <v/>
      </c>
      <c r="I98" t="str">
        <f t="shared" si="56"/>
        <v/>
      </c>
      <c r="J98" t="str">
        <f t="shared" ref="J98:J129" si="58">IF($I98="","",_xlfn.XLOOKUP($I98&amp;"1",H:H,B:B))</f>
        <v/>
      </c>
      <c r="K98" t="str">
        <f t="shared" ref="K98:K129" si="59">IF($I98="","",_xlfn.XLOOKUP($I98&amp;"1",H:H,AC:AC))</f>
        <v/>
      </c>
      <c r="L98" t="str">
        <f t="shared" ref="L98:L129" si="60">IF(I98="","",_xlfn.XLOOKUP(I98&amp;"2",H:H,B:B))</f>
        <v/>
      </c>
      <c r="M98" t="str">
        <f t="shared" ref="M98:M129" si="61">IF($I98="","",_xlfn.XLOOKUP($I98&amp;"2",H:H,AC:AC))</f>
        <v/>
      </c>
      <c r="N98" t="str">
        <f t="shared" ref="N98:N129" si="62">IF(I98="","",_xlfn.XLOOKUP(I98&amp;"3",H:H,B:B))</f>
        <v/>
      </c>
      <c r="O98" t="str">
        <f t="shared" ref="O98:O129" si="63">IF($I98="","",_xlfn.XLOOKUP($I98&amp;"3",H:H,AC:AC))</f>
        <v/>
      </c>
      <c r="P98" t="str">
        <f t="shared" si="54"/>
        <v/>
      </c>
      <c r="Q98" t="str">
        <f t="shared" si="50"/>
        <v/>
      </c>
      <c r="R98" s="26" t="str">
        <f>IF(OR(C98="",C98=" ",C98="FRA",C98="unattached",C98="(no club)",F98="M"),"",COUNTIFS(C$2:C98,C98,D$2:D98,"F*"))</f>
        <v/>
      </c>
      <c r="S98" t="str">
        <f t="shared" ref="S98:S129" si="64">IF(R98="","",C98&amp;R98)</f>
        <v/>
      </c>
      <c r="T98" t="str">
        <f t="shared" ref="T98:T129" si="65">IF(R98=3,C98,"")</f>
        <v/>
      </c>
      <c r="U98" t="str">
        <f t="shared" ref="U98:U129" si="66">IF(T98="","",_xlfn.XLOOKUP(T98&amp;"1",S:S,B:B))</f>
        <v/>
      </c>
      <c r="V98" t="str">
        <f t="shared" ref="V98:V129" si="67">IF($T98="","",_xlfn.XLOOKUP($T98&amp;"1",S:S,AP:AP))</f>
        <v/>
      </c>
      <c r="W98" t="str">
        <f t="shared" si="51"/>
        <v/>
      </c>
      <c r="X98" t="str">
        <f t="shared" ref="X98:X129" si="68">IF($T98="","",_xlfn.XLOOKUP($T98&amp;"2",S:S,AP:AP))</f>
        <v/>
      </c>
      <c r="Y98" t="str">
        <f t="shared" si="52"/>
        <v/>
      </c>
      <c r="Z98" t="str">
        <f t="shared" ref="Z98:Z129" si="69">IF($T98="","",_xlfn.XLOOKUP($T98&amp;"3",S:S,AP:AP))</f>
        <v/>
      </c>
      <c r="AA98" t="str">
        <f t="shared" si="55"/>
        <v/>
      </c>
      <c r="AB98" t="str">
        <f t="shared" si="53"/>
        <v/>
      </c>
      <c r="AC98" s="26" t="str">
        <f>IF(OR(D98="MSEN",D98="MV40",D98="MV50",D98="MV60",D98="MV70",D98="MV80",D98="MU23",D98="MU19",D98="MU17"),COUNTIF(D$2:D98,"M*"),"")</f>
        <v/>
      </c>
      <c r="AD98" s="3" t="str">
        <f>IF(OR(D98="MU23",D98="MU19",D98="MU17"),COUNTIF(D$2:D98,"MU*"),"")</f>
        <v/>
      </c>
      <c r="AE98" s="3" t="str">
        <f>IF(OR(D98="MU19",D98="MU17"),COUNTIF(D$2:D98,"MU1*"),"")</f>
        <v/>
      </c>
      <c r="AF98" s="3" t="str">
        <f>IF(OR(D98="MU17"),COUNTIF(D$2:D98,"MU17"),"")</f>
        <v/>
      </c>
      <c r="AL98" s="3" t="str">
        <f>IF(OR(D98="MV40",D98="MV50",D98="MV60",D98="MV70",D98="MV80"),COUNTIF(D$2:D98,"MV*"),"")</f>
        <v/>
      </c>
      <c r="AM98" s="3" t="str">
        <f>IF(OR(D98="MV50",D98="MV60",D98="MV70",D98="MV80"),COUNTIF(D$2:D98,"MV50")+COUNTIF(D$2:D98,"MV60")+COUNTIF(D$2:D98,"MV70")+COUNTIF(D$2:D98,"MV80"),"")</f>
        <v/>
      </c>
      <c r="AN98" s="3" t="str">
        <f>IF(OR(D98="MV60",D98="MV70",D98="MV80"),COUNTIF(D$2:D98,"MV60")+COUNTIF(D$2:D98,"MV70")+COUNTIF(D$2:D98,"MV80"),"")</f>
        <v/>
      </c>
      <c r="AO98" s="3" t="str">
        <f>IF(OR(D98="MV70",D98="MV80"),COUNTIF(D$2:D98,"MV70")+COUNTIF(D$2:D98,"MV80"),"")</f>
        <v/>
      </c>
      <c r="AP98" s="26" t="str">
        <f>IF(OR(D98="FSEN",D98="FV40",D98="FV50",D98="FV60",D98="FV70",D98="FV80",D98="FU23",D98="FU19",D98="FU17"),COUNTIF(D$2:D98,"F*"),"")</f>
        <v/>
      </c>
      <c r="AQ98" s="3" t="str">
        <f>IF(OR(D98="FU23",D98="FU19",D98="FU17"),COUNTIF(D$2:D98,"FU*"),"")</f>
        <v/>
      </c>
      <c r="AR98" s="3" t="str">
        <f>IF(OR(D98="FU19",D98="FU17"),COUNTIF(D$2:D98,"FU1*"),"")</f>
        <v/>
      </c>
      <c r="AS98" s="3" t="str">
        <f>IF(OR(D98="FU17"),COUNTIF(D$2:D98,"FU17"),"")</f>
        <v/>
      </c>
      <c r="AT98" s="3" t="str">
        <f>IF(OR(D98="FV40",D98="FV50",D98="FV60",D98="FV70",D98="FV80"),COUNTIF(D$2:D98,"FV*"),"")</f>
        <v/>
      </c>
      <c r="AU98" s="3" t="str">
        <f>IF(OR(D98="FV50",D98="FV60",D98="FV70",D98="FV80"),COUNTIF(D$2:D98,"FV50")+COUNTIF(D$2:D98,"FV60")+COUNTIF(D$2:D98,"FV70")+COUNTIF(D$2:D98,"FV80"),"")</f>
        <v/>
      </c>
      <c r="AV98" s="3" t="str">
        <f>IF(OR(D98="FV60",D98="FV70",D98="FV80"),COUNTIF(D$2:D98,"FV60")+COUNTIF(D$2:D98,"FV70")+COUNTIF(D$2:D98,"FV80"),"")</f>
        <v/>
      </c>
      <c r="AW98" s="3" t="str">
        <f>IF(OR(D98="FV70",D98="FV80"),COUNTIF(D$2:D98,"FV70")+COUNTIF(D$2:D98,"FV80"),"")</f>
        <v/>
      </c>
      <c r="AX98" s="24"/>
    </row>
    <row r="99" spans="1:50" x14ac:dyDescent="0.45">
      <c r="A99" s="3" t="str">
        <v/>
      </c>
      <c r="B99" t="str">
        <v/>
      </c>
      <c r="C99" t="str">
        <v/>
      </c>
      <c r="D99" s="3" t="str">
        <v/>
      </c>
      <c r="E99" s="19" t="str">
        <v/>
      </c>
      <c r="F99" s="42" t="str">
        <f t="shared" si="49"/>
        <v/>
      </c>
      <c r="G99" s="36" t="str">
        <f>IF(OR(C99="",C99=" ",C99="FRA",C99="unattached",C99="(no club)",F99="F"),"",COUNTIFS(C$2:C99,C99,D$2:D99,"M*"))</f>
        <v/>
      </c>
      <c r="H99" t="str">
        <f t="shared" si="57"/>
        <v/>
      </c>
      <c r="I99" t="str">
        <f t="shared" si="56"/>
        <v/>
      </c>
      <c r="J99" t="str">
        <f t="shared" si="58"/>
        <v/>
      </c>
      <c r="K99" t="str">
        <f t="shared" si="59"/>
        <v/>
      </c>
      <c r="L99" t="str">
        <f t="shared" si="60"/>
        <v/>
      </c>
      <c r="M99" t="str">
        <f t="shared" si="61"/>
        <v/>
      </c>
      <c r="N99" t="str">
        <f t="shared" si="62"/>
        <v/>
      </c>
      <c r="O99" t="str">
        <f t="shared" si="63"/>
        <v/>
      </c>
      <c r="P99" t="str">
        <f t="shared" si="54"/>
        <v/>
      </c>
      <c r="Q99" t="str">
        <f t="shared" si="50"/>
        <v/>
      </c>
      <c r="R99" s="26" t="str">
        <f>IF(OR(C99="",C99=" ",C99="FRA",C99="unattached",C99="(no club)",F99="M"),"",COUNTIFS(C$2:C99,C99,D$2:D99,"F*"))</f>
        <v/>
      </c>
      <c r="S99" t="str">
        <f t="shared" si="64"/>
        <v/>
      </c>
      <c r="T99" t="str">
        <f t="shared" si="65"/>
        <v/>
      </c>
      <c r="U99" t="str">
        <f t="shared" si="66"/>
        <v/>
      </c>
      <c r="V99" t="str">
        <f t="shared" si="67"/>
        <v/>
      </c>
      <c r="W99" t="str">
        <f t="shared" si="51"/>
        <v/>
      </c>
      <c r="X99" t="str">
        <f t="shared" si="68"/>
        <v/>
      </c>
      <c r="Y99" t="str">
        <f t="shared" si="52"/>
        <v/>
      </c>
      <c r="Z99" t="str">
        <f t="shared" si="69"/>
        <v/>
      </c>
      <c r="AA99" t="str">
        <f t="shared" si="55"/>
        <v/>
      </c>
      <c r="AB99" t="str">
        <f t="shared" si="53"/>
        <v/>
      </c>
      <c r="AC99" s="26" t="str">
        <f>IF(OR(D99="MSEN",D99="MV40",D99="MV50",D99="MV60",D99="MV70",D99="MV80",D99="MU23",D99="MU19",D99="MU17"),COUNTIF(D$2:D99,"M*"),"")</f>
        <v/>
      </c>
      <c r="AD99" s="3" t="str">
        <f>IF(OR(D99="MU23",D99="MU19",D99="MU17"),COUNTIF(D$2:D99,"MU*"),"")</f>
        <v/>
      </c>
      <c r="AE99" s="3" t="str">
        <f>IF(OR(D99="MU19",D99="MU17"),COUNTIF(D$2:D99,"MU1*"),"")</f>
        <v/>
      </c>
      <c r="AF99" s="3" t="str">
        <f>IF(OR(D99="MU17"),COUNTIF(D$2:D99,"MU17"),"")</f>
        <v/>
      </c>
      <c r="AL99" s="3" t="str">
        <f>IF(OR(D99="MV40",D99="MV50",D99="MV60",D99="MV70",D99="MV80"),COUNTIF(D$2:D99,"MV*"),"")</f>
        <v/>
      </c>
      <c r="AM99" s="3" t="str">
        <f>IF(OR(D99="MV50",D99="MV60",D99="MV70",D99="MV80"),COUNTIF(D$2:D99,"MV50")+COUNTIF(D$2:D99,"MV60")+COUNTIF(D$2:D99,"MV70")+COUNTIF(D$2:D99,"MV80"),"")</f>
        <v/>
      </c>
      <c r="AN99" s="3" t="str">
        <f>IF(OR(D99="MV60",D99="MV70",D99="MV80"),COUNTIF(D$2:D99,"MV60")+COUNTIF(D$2:D99,"MV70")+COUNTIF(D$2:D99,"MV80"),"")</f>
        <v/>
      </c>
      <c r="AO99" s="3" t="str">
        <f>IF(OR(D99="MV70",D99="MV80"),COUNTIF(D$2:D99,"MV70")+COUNTIF(D$2:D99,"MV80"),"")</f>
        <v/>
      </c>
      <c r="AP99" s="26" t="str">
        <f>IF(OR(D99="FSEN",D99="FV40",D99="FV50",D99="FV60",D99="FV70",D99="FV80",D99="FU23",D99="FU19",D99="FU17"),COUNTIF(D$2:D99,"F*"),"")</f>
        <v/>
      </c>
      <c r="AQ99" s="3" t="str">
        <f>IF(OR(D99="FU23",D99="FU19",D99="FU17"),COUNTIF(D$2:D99,"FU*"),"")</f>
        <v/>
      </c>
      <c r="AR99" s="3" t="str">
        <f>IF(OR(D99="FU19",D99="FU17"),COUNTIF(D$2:D99,"FU1*"),"")</f>
        <v/>
      </c>
      <c r="AS99" s="3" t="str">
        <f>IF(OR(D99="FU17"),COUNTIF(D$2:D99,"FU17"),"")</f>
        <v/>
      </c>
      <c r="AT99" s="3" t="str">
        <f>IF(OR(D99="FV40",D99="FV50",D99="FV60",D99="FV70",D99="FV80"),COUNTIF(D$2:D99,"FV*"),"")</f>
        <v/>
      </c>
      <c r="AU99" s="3" t="str">
        <f>IF(OR(D99="FV50",D99="FV60",D99="FV70",D99="FV80"),COUNTIF(D$2:D99,"FV50")+COUNTIF(D$2:D99,"FV60")+COUNTIF(D$2:D99,"FV70")+COUNTIF(D$2:D99,"FV80"),"")</f>
        <v/>
      </c>
      <c r="AV99" s="3" t="str">
        <f>IF(OR(D99="FV60",D99="FV70",D99="FV80"),COUNTIF(D$2:D99,"FV60")+COUNTIF(D$2:D99,"FV70")+COUNTIF(D$2:D99,"FV80"),"")</f>
        <v/>
      </c>
      <c r="AW99" s="3" t="str">
        <f>IF(OR(D99="FV70",D99="FV80"),COUNTIF(D$2:D99,"FV70")+COUNTIF(D$2:D99,"FV80"),"")</f>
        <v/>
      </c>
      <c r="AX99" s="24"/>
    </row>
    <row r="100" spans="1:50" x14ac:dyDescent="0.45">
      <c r="A100" s="3" t="str">
        <v/>
      </c>
      <c r="B100" t="str">
        <v/>
      </c>
      <c r="C100" t="str">
        <v/>
      </c>
      <c r="D100" s="3" t="str">
        <v/>
      </c>
      <c r="E100" s="19" t="str">
        <v/>
      </c>
      <c r="F100" s="42" t="str">
        <f t="shared" si="49"/>
        <v/>
      </c>
      <c r="G100" s="36" t="str">
        <f>IF(OR(C100="",C100=" ",C100="FRA",C100="unattached",C100="(no club)",F100="F"),"",COUNTIFS(C$2:C100,C100,D$2:D100,"M*"))</f>
        <v/>
      </c>
      <c r="H100" t="str">
        <f t="shared" si="57"/>
        <v/>
      </c>
      <c r="I100" t="str">
        <f t="shared" si="56"/>
        <v/>
      </c>
      <c r="J100" t="str">
        <f t="shared" si="58"/>
        <v/>
      </c>
      <c r="K100" t="str">
        <f t="shared" si="59"/>
        <v/>
      </c>
      <c r="L100" t="str">
        <f t="shared" si="60"/>
        <v/>
      </c>
      <c r="M100" t="str">
        <f t="shared" si="61"/>
        <v/>
      </c>
      <c r="N100" t="str">
        <f t="shared" si="62"/>
        <v/>
      </c>
      <c r="O100" t="str">
        <f t="shared" si="63"/>
        <v/>
      </c>
      <c r="P100" t="str">
        <f t="shared" si="54"/>
        <v/>
      </c>
      <c r="Q100" t="str">
        <f t="shared" si="50"/>
        <v/>
      </c>
      <c r="R100" s="26" t="str">
        <f>IF(OR(C100="",C100=" ",C100="FRA",C100="unattached",C100="(no club)",F100="M"),"",COUNTIFS(C$2:C100,C100,D$2:D100,"F*"))</f>
        <v/>
      </c>
      <c r="S100" t="str">
        <f t="shared" si="64"/>
        <v/>
      </c>
      <c r="T100" t="str">
        <f t="shared" si="65"/>
        <v/>
      </c>
      <c r="U100" t="str">
        <f t="shared" si="66"/>
        <v/>
      </c>
      <c r="V100" t="str">
        <f t="shared" si="67"/>
        <v/>
      </c>
      <c r="W100" t="str">
        <f t="shared" si="51"/>
        <v/>
      </c>
      <c r="X100" t="str">
        <f t="shared" si="68"/>
        <v/>
      </c>
      <c r="Y100" t="str">
        <f t="shared" si="52"/>
        <v/>
      </c>
      <c r="Z100" t="str">
        <f t="shared" si="69"/>
        <v/>
      </c>
      <c r="AA100" t="str">
        <f t="shared" si="55"/>
        <v/>
      </c>
      <c r="AB100" t="str">
        <f t="shared" si="53"/>
        <v/>
      </c>
      <c r="AC100" s="26" t="str">
        <f>IF(OR(D100="MSEN",D100="MV40",D100="MV50",D100="MV60",D100="MV70",D100="MV80",D100="MU23",D100="MU19",D100="MU17"),COUNTIF(D$2:D100,"M*"),"")</f>
        <v/>
      </c>
      <c r="AD100" s="3" t="str">
        <f>IF(OR(D100="MU23",D100="MU19",D100="MU17"),COUNTIF(D$2:D100,"MU*"),"")</f>
        <v/>
      </c>
      <c r="AE100" s="3" t="str">
        <f>IF(OR(D100="MU19",D100="MU17"),COUNTIF(D$2:D100,"MU1*"),"")</f>
        <v/>
      </c>
      <c r="AF100" s="3" t="str">
        <f>IF(OR(D100="MU17"),COUNTIF(D$2:D100,"MU17"),"")</f>
        <v/>
      </c>
      <c r="AL100" s="3" t="str">
        <f>IF(OR(D100="MV40",D100="MV50",D100="MV60",D100="MV70",D100="MV80"),COUNTIF(D$2:D100,"MV*"),"")</f>
        <v/>
      </c>
      <c r="AM100" s="3" t="str">
        <f>IF(OR(D100="MV50",D100="MV60",D100="MV70",D100="MV80"),COUNTIF(D$2:D100,"MV50")+COUNTIF(D$2:D100,"MV60")+COUNTIF(D$2:D100,"MV70")+COUNTIF(D$2:D100,"MV80"),"")</f>
        <v/>
      </c>
      <c r="AN100" s="3" t="str">
        <f>IF(OR(D100="MV60",D100="MV70",D100="MV80"),COUNTIF(D$2:D100,"MV60")+COUNTIF(D$2:D100,"MV70")+COUNTIF(D$2:D100,"MV80"),"")</f>
        <v/>
      </c>
      <c r="AO100" s="3" t="str">
        <f>IF(OR(D100="MV70",D100="MV80"),COUNTIF(D$2:D100,"MV70")+COUNTIF(D$2:D100,"MV80"),"")</f>
        <v/>
      </c>
      <c r="AP100" s="26" t="str">
        <f>IF(OR(D100="FSEN",D100="FV40",D100="FV50",D100="FV60",D100="FV70",D100="FV80",D100="FU23",D100="FU19",D100="FU17"),COUNTIF(D$2:D100,"F*"),"")</f>
        <v/>
      </c>
      <c r="AQ100" s="3" t="str">
        <f>IF(OR(D100="FU23",D100="FU19",D100="FU17"),COUNTIF(D$2:D100,"FU*"),"")</f>
        <v/>
      </c>
      <c r="AR100" s="3" t="str">
        <f>IF(OR(D100="FU19",D100="FU17"),COUNTIF(D$2:D100,"FU1*"),"")</f>
        <v/>
      </c>
      <c r="AS100" s="3" t="str">
        <f>IF(OR(D100="FU17"),COUNTIF(D$2:D100,"FU17"),"")</f>
        <v/>
      </c>
      <c r="AT100" s="3" t="str">
        <f>IF(OR(D100="FV40",D100="FV50",D100="FV60",D100="FV70",D100="FV80"),COUNTIF(D$2:D100,"FV*"),"")</f>
        <v/>
      </c>
      <c r="AU100" s="3" t="str">
        <f>IF(OR(D100="FV50",D100="FV60",D100="FV70",D100="FV80"),COUNTIF(D$2:D100,"FV50")+COUNTIF(D$2:D100,"FV60")+COUNTIF(D$2:D100,"FV70")+COUNTIF(D$2:D100,"FV80"),"")</f>
        <v/>
      </c>
      <c r="AV100" s="3" t="str">
        <f>IF(OR(D100="FV60",D100="FV70",D100="FV80"),COUNTIF(D$2:D100,"FV60")+COUNTIF(D$2:D100,"FV70")+COUNTIF(D$2:D100,"FV80"),"")</f>
        <v/>
      </c>
      <c r="AW100" s="3" t="str">
        <f>IF(OR(D100="FV70",D100="FV80"),COUNTIF(D$2:D100,"FV70")+COUNTIF(D$2:D100,"FV80"),"")</f>
        <v/>
      </c>
      <c r="AX100" s="24"/>
    </row>
    <row r="101" spans="1:50" x14ac:dyDescent="0.45">
      <c r="A101" s="3" t="str">
        <v/>
      </c>
      <c r="B101" t="str">
        <v/>
      </c>
      <c r="C101" t="str">
        <v/>
      </c>
      <c r="D101" s="3" t="str">
        <v/>
      </c>
      <c r="E101" s="19" t="str">
        <v/>
      </c>
      <c r="F101" s="42" t="str">
        <f t="shared" si="49"/>
        <v/>
      </c>
      <c r="G101" s="36" t="str">
        <f>IF(OR(C101="",C101=" ",C101="FRA",C101="unattached",C101="(no club)",F101="F"),"",COUNTIFS(C$2:C101,C101,D$2:D101,"M*"))</f>
        <v/>
      </c>
      <c r="H101" t="str">
        <f t="shared" si="57"/>
        <v/>
      </c>
      <c r="I101" t="str">
        <f t="shared" si="56"/>
        <v/>
      </c>
      <c r="J101" t="str">
        <f t="shared" si="58"/>
        <v/>
      </c>
      <c r="K101" t="str">
        <f t="shared" si="59"/>
        <v/>
      </c>
      <c r="L101" t="str">
        <f t="shared" si="60"/>
        <v/>
      </c>
      <c r="M101" t="str">
        <f t="shared" si="61"/>
        <v/>
      </c>
      <c r="N101" t="str">
        <f t="shared" si="62"/>
        <v/>
      </c>
      <c r="O101" t="str">
        <f t="shared" si="63"/>
        <v/>
      </c>
      <c r="P101" t="str">
        <f t="shared" si="54"/>
        <v/>
      </c>
      <c r="Q101" t="str">
        <f t="shared" si="50"/>
        <v/>
      </c>
      <c r="R101" s="26" t="str">
        <f>IF(OR(C101="",C101=" ",C101="FRA",C101="unattached",C101="(no club)",F101="M"),"",COUNTIFS(C$2:C101,C101,D$2:D101,"F*"))</f>
        <v/>
      </c>
      <c r="S101" t="str">
        <f t="shared" si="64"/>
        <v/>
      </c>
      <c r="T101" t="str">
        <f t="shared" si="65"/>
        <v/>
      </c>
      <c r="U101" t="str">
        <f t="shared" si="66"/>
        <v/>
      </c>
      <c r="V101" t="str">
        <f t="shared" si="67"/>
        <v/>
      </c>
      <c r="W101" t="str">
        <f t="shared" si="51"/>
        <v/>
      </c>
      <c r="X101" t="str">
        <f t="shared" si="68"/>
        <v/>
      </c>
      <c r="Y101" t="str">
        <f t="shared" si="52"/>
        <v/>
      </c>
      <c r="Z101" t="str">
        <f t="shared" si="69"/>
        <v/>
      </c>
      <c r="AA101" t="str">
        <f t="shared" si="55"/>
        <v/>
      </c>
      <c r="AB101" t="str">
        <f t="shared" si="53"/>
        <v/>
      </c>
      <c r="AC101" s="26" t="str">
        <f>IF(OR(D101="MSEN",D101="MV40",D101="MV50",D101="MV60",D101="MV70",D101="MV80",D101="MU23",D101="MU19",D101="MU17"),COUNTIF(D$2:D101,"M*"),"")</f>
        <v/>
      </c>
      <c r="AD101" s="3" t="str">
        <f>IF(OR(D101="MU23",D101="MU19",D101="MU17"),COUNTIF(D$2:D101,"MU*"),"")</f>
        <v/>
      </c>
      <c r="AE101" s="3" t="str">
        <f>IF(OR(D101="MU19",D101="MU17"),COUNTIF(D$2:D101,"MU1*"),"")</f>
        <v/>
      </c>
      <c r="AF101" s="3" t="str">
        <f>IF(OR(D101="MU17"),COUNTIF(D$2:D101,"MU17"),"")</f>
        <v/>
      </c>
      <c r="AL101" s="3" t="str">
        <f>IF(OR(D101="MV40",D101="MV50",D101="MV60",D101="MV70",D101="MV80"),COUNTIF(D$2:D101,"MV*"),"")</f>
        <v/>
      </c>
      <c r="AM101" s="3" t="str">
        <f>IF(OR(D101="MV50",D101="MV60",D101="MV70",D101="MV80"),COUNTIF(D$2:D101,"MV50")+COUNTIF(D$2:D101,"MV60")+COUNTIF(D$2:D101,"MV70")+COUNTIF(D$2:D101,"MV80"),"")</f>
        <v/>
      </c>
      <c r="AN101" s="3" t="str">
        <f>IF(OR(D101="MV60",D101="MV70",D101="MV80"),COUNTIF(D$2:D101,"MV60")+COUNTIF(D$2:D101,"MV70")+COUNTIF(D$2:D101,"MV80"),"")</f>
        <v/>
      </c>
      <c r="AO101" s="3" t="str">
        <f>IF(OR(D101="MV70",D101="MV80"),COUNTIF(D$2:D101,"MV70")+COUNTIF(D$2:D101,"MV80"),"")</f>
        <v/>
      </c>
      <c r="AP101" s="26" t="str">
        <f>IF(OR(D101="FSEN",D101="FV40",D101="FV50",D101="FV60",D101="FV70",D101="FV80",D101="FU23",D101="FU19",D101="FU17"),COUNTIF(D$2:D101,"F*"),"")</f>
        <v/>
      </c>
      <c r="AQ101" s="3" t="str">
        <f>IF(OR(D101="FU23",D101="FU19",D101="FU17"),COUNTIF(D$2:D101,"FU*"),"")</f>
        <v/>
      </c>
      <c r="AR101" s="3" t="str">
        <f>IF(OR(D101="FU19",D101="FU17"),COUNTIF(D$2:D101,"FU1*"),"")</f>
        <v/>
      </c>
      <c r="AS101" s="3" t="str">
        <f>IF(OR(D101="FU17"),COUNTIF(D$2:D101,"FU17"),"")</f>
        <v/>
      </c>
      <c r="AT101" s="3" t="str">
        <f>IF(OR(D101="FV40",D101="FV50",D101="FV60",D101="FV70",D101="FV80"),COUNTIF(D$2:D101,"FV*"),"")</f>
        <v/>
      </c>
      <c r="AU101" s="3" t="str">
        <f>IF(OR(D101="FV50",D101="FV60",D101="FV70",D101="FV80"),COUNTIF(D$2:D101,"FV50")+COUNTIF(D$2:D101,"FV60")+COUNTIF(D$2:D101,"FV70")+COUNTIF(D$2:D101,"FV80"),"")</f>
        <v/>
      </c>
      <c r="AV101" s="3" t="str">
        <f>IF(OR(D101="FV60",D101="FV70",D101="FV80"),COUNTIF(D$2:D101,"FV60")+COUNTIF(D$2:D101,"FV70")+COUNTIF(D$2:D101,"FV80"),"")</f>
        <v/>
      </c>
      <c r="AW101" s="3" t="str">
        <f>IF(OR(D101="FV70",D101="FV80"),COUNTIF(D$2:D101,"FV70")+COUNTIF(D$2:D101,"FV80"),"")</f>
        <v/>
      </c>
      <c r="AX101" s="24"/>
    </row>
    <row r="102" spans="1:50" x14ac:dyDescent="0.45">
      <c r="A102" s="3" t="str">
        <v/>
      </c>
      <c r="B102" t="str">
        <v/>
      </c>
      <c r="C102" t="str">
        <v/>
      </c>
      <c r="D102" s="3" t="str">
        <v/>
      </c>
      <c r="E102" s="19" t="str">
        <v/>
      </c>
      <c r="F102" s="42" t="str">
        <f t="shared" si="49"/>
        <v/>
      </c>
      <c r="G102" s="36" t="str">
        <f>IF(OR(C102="",C102=" ",C102="FRA",C102="unattached",C102="(no club)",F102="F"),"",COUNTIFS(C$2:C102,C102,D$2:D102,"M*"))</f>
        <v/>
      </c>
      <c r="H102" t="str">
        <f t="shared" si="57"/>
        <v/>
      </c>
      <c r="I102" t="str">
        <f t="shared" si="56"/>
        <v/>
      </c>
      <c r="J102" t="str">
        <f t="shared" si="58"/>
        <v/>
      </c>
      <c r="K102" t="str">
        <f t="shared" si="59"/>
        <v/>
      </c>
      <c r="L102" t="str">
        <f t="shared" si="60"/>
        <v/>
      </c>
      <c r="M102" t="str">
        <f t="shared" si="61"/>
        <v/>
      </c>
      <c r="N102" t="str">
        <f t="shared" si="62"/>
        <v/>
      </c>
      <c r="O102" t="str">
        <f t="shared" si="63"/>
        <v/>
      </c>
      <c r="P102" t="str">
        <f t="shared" si="54"/>
        <v/>
      </c>
      <c r="Q102" t="str">
        <f t="shared" si="50"/>
        <v/>
      </c>
      <c r="R102" s="26" t="str">
        <f>IF(OR(C102="",C102=" ",C102="FRA",C102="unattached",C102="(no club)",F102="M"),"",COUNTIFS(C$2:C102,C102,D$2:D102,"F*"))</f>
        <v/>
      </c>
      <c r="S102" t="str">
        <f t="shared" si="64"/>
        <v/>
      </c>
      <c r="T102" t="str">
        <f t="shared" si="65"/>
        <v/>
      </c>
      <c r="U102" t="str">
        <f t="shared" si="66"/>
        <v/>
      </c>
      <c r="V102" t="str">
        <f t="shared" si="67"/>
        <v/>
      </c>
      <c r="W102" t="str">
        <f t="shared" si="51"/>
        <v/>
      </c>
      <c r="X102" t="str">
        <f t="shared" si="68"/>
        <v/>
      </c>
      <c r="Y102" t="str">
        <f t="shared" si="52"/>
        <v/>
      </c>
      <c r="Z102" t="str">
        <f t="shared" si="69"/>
        <v/>
      </c>
      <c r="AA102" t="str">
        <f t="shared" si="55"/>
        <v/>
      </c>
      <c r="AB102" t="str">
        <f t="shared" si="53"/>
        <v/>
      </c>
      <c r="AC102" s="26" t="str">
        <f>IF(OR(D102="MSEN",D102="MV40",D102="MV50",D102="MV60",D102="MV70",D102="MV80",D102="MU23",D102="MU19",D102="MU17"),COUNTIF(D$2:D102,"M*"),"")</f>
        <v/>
      </c>
      <c r="AD102" s="3" t="str">
        <f>IF(OR(D102="MU23",D102="MU19",D102="MU17"),COUNTIF(D$2:D102,"MU*"),"")</f>
        <v/>
      </c>
      <c r="AE102" s="3" t="str">
        <f>IF(OR(D102="MU19",D102="MU17"),COUNTIF(D$2:D102,"MU1*"),"")</f>
        <v/>
      </c>
      <c r="AF102" s="3" t="str">
        <f>IF(OR(D102="MU17"),COUNTIF(D$2:D102,"MU17"),"")</f>
        <v/>
      </c>
      <c r="AL102" s="3" t="str">
        <f>IF(OR(D102="MV40",D102="MV50",D102="MV60",D102="MV70",D102="MV80"),COUNTIF(D$2:D102,"MV*"),"")</f>
        <v/>
      </c>
      <c r="AM102" s="3" t="str">
        <f>IF(OR(D102="MV50",D102="MV60",D102="MV70",D102="MV80"),COUNTIF(D$2:D102,"MV50")+COUNTIF(D$2:D102,"MV60")+COUNTIF(D$2:D102,"MV70")+COUNTIF(D$2:D102,"MV80"),"")</f>
        <v/>
      </c>
      <c r="AN102" s="3" t="str">
        <f>IF(OR(D102="MV60",D102="MV70",D102="MV80"),COUNTIF(D$2:D102,"MV60")+COUNTIF(D$2:D102,"MV70")+COUNTIF(D$2:D102,"MV80"),"")</f>
        <v/>
      </c>
      <c r="AO102" s="3" t="str">
        <f>IF(OR(D102="MV70",D102="MV80"),COUNTIF(D$2:D102,"MV70")+COUNTIF(D$2:D102,"MV80"),"")</f>
        <v/>
      </c>
      <c r="AP102" s="26" t="str">
        <f>IF(OR(D102="FSEN",D102="FV40",D102="FV50",D102="FV60",D102="FV70",D102="FV80",D102="FU23",D102="FU19",D102="FU17"),COUNTIF(D$2:D102,"F*"),"")</f>
        <v/>
      </c>
      <c r="AQ102" s="3" t="str">
        <f>IF(OR(D102="FU23",D102="FU19",D102="FU17"),COUNTIF(D$2:D102,"FU*"),"")</f>
        <v/>
      </c>
      <c r="AR102" s="3" t="str">
        <f>IF(OR(D102="FU19",D102="FU17"),COUNTIF(D$2:D102,"FU1*"),"")</f>
        <v/>
      </c>
      <c r="AS102" s="3" t="str">
        <f>IF(OR(D102="FU17"),COUNTIF(D$2:D102,"FU17"),"")</f>
        <v/>
      </c>
      <c r="AT102" s="3" t="str">
        <f>IF(OR(D102="FV40",D102="FV50",D102="FV60",D102="FV70",D102="FV80"),COUNTIF(D$2:D102,"FV*"),"")</f>
        <v/>
      </c>
      <c r="AU102" s="3" t="str">
        <f>IF(OR(D102="FV50",D102="FV60",D102="FV70",D102="FV80"),COUNTIF(D$2:D102,"FV50")+COUNTIF(D$2:D102,"FV60")+COUNTIF(D$2:D102,"FV70")+COUNTIF(D$2:D102,"FV80"),"")</f>
        <v/>
      </c>
      <c r="AV102" s="3" t="str">
        <f>IF(OR(D102="FV60",D102="FV70",D102="FV80"),COUNTIF(D$2:D102,"FV60")+COUNTIF(D$2:D102,"FV70")+COUNTIF(D$2:D102,"FV80"),"")</f>
        <v/>
      </c>
      <c r="AW102" s="3" t="str">
        <f>IF(OR(D102="FV70",D102="FV80"),COUNTIF(D$2:D102,"FV70")+COUNTIF(D$2:D102,"FV80"),"")</f>
        <v/>
      </c>
      <c r="AX102" s="24"/>
    </row>
    <row r="103" spans="1:50" x14ac:dyDescent="0.45">
      <c r="A103" s="3" t="str">
        <v/>
      </c>
      <c r="B103" t="str">
        <v/>
      </c>
      <c r="C103" t="str">
        <v/>
      </c>
      <c r="D103" s="3" t="str">
        <v/>
      </c>
      <c r="E103" s="19" t="str">
        <v/>
      </c>
      <c r="F103" s="42" t="str">
        <f t="shared" si="49"/>
        <v/>
      </c>
      <c r="G103" s="36" t="str">
        <f>IF(OR(C103="",C103=" ",C103="FRA",C103="unattached",C103="(no club)",F103="F"),"",COUNTIFS(C$2:C103,C103,D$2:D103,"M*"))</f>
        <v/>
      </c>
      <c r="H103" t="str">
        <f t="shared" si="57"/>
        <v/>
      </c>
      <c r="I103" t="str">
        <f t="shared" si="56"/>
        <v/>
      </c>
      <c r="J103" t="str">
        <f t="shared" si="58"/>
        <v/>
      </c>
      <c r="K103" t="str">
        <f t="shared" si="59"/>
        <v/>
      </c>
      <c r="L103" t="str">
        <f t="shared" si="60"/>
        <v/>
      </c>
      <c r="M103" t="str">
        <f t="shared" si="61"/>
        <v/>
      </c>
      <c r="N103" t="str">
        <f t="shared" si="62"/>
        <v/>
      </c>
      <c r="O103" t="str">
        <f t="shared" si="63"/>
        <v/>
      </c>
      <c r="P103" t="str">
        <f t="shared" si="54"/>
        <v/>
      </c>
      <c r="Q103" t="str">
        <f t="shared" si="50"/>
        <v/>
      </c>
      <c r="R103" s="26" t="str">
        <f>IF(OR(C103="",C103=" ",C103="FRA",C103="unattached",C103="(no club)",F103="M"),"",COUNTIFS(C$2:C103,C103,D$2:D103,"F*"))</f>
        <v/>
      </c>
      <c r="S103" t="str">
        <f t="shared" si="64"/>
        <v/>
      </c>
      <c r="T103" t="str">
        <f t="shared" si="65"/>
        <v/>
      </c>
      <c r="U103" t="str">
        <f t="shared" si="66"/>
        <v/>
      </c>
      <c r="V103" t="str">
        <f t="shared" si="67"/>
        <v/>
      </c>
      <c r="W103" t="str">
        <f t="shared" si="51"/>
        <v/>
      </c>
      <c r="X103" t="str">
        <f t="shared" si="68"/>
        <v/>
      </c>
      <c r="Y103" t="str">
        <f t="shared" si="52"/>
        <v/>
      </c>
      <c r="Z103" t="str">
        <f t="shared" si="69"/>
        <v/>
      </c>
      <c r="AA103" t="str">
        <f t="shared" si="55"/>
        <v/>
      </c>
      <c r="AB103" t="str">
        <f t="shared" si="53"/>
        <v/>
      </c>
      <c r="AC103" s="26" t="str">
        <f>IF(OR(D103="MSEN",D103="MV40",D103="MV50",D103="MV60",D103="MV70",D103="MV80",D103="MU23",D103="MU19",D103="MU17"),COUNTIF(D$2:D103,"M*"),"")</f>
        <v/>
      </c>
      <c r="AD103" s="3" t="str">
        <f>IF(OR(D103="MU23",D103="MU19",D103="MU17"),COUNTIF(D$2:D103,"MU*"),"")</f>
        <v/>
      </c>
      <c r="AE103" s="3" t="str">
        <f>IF(OR(D103="MU19",D103="MU17"),COUNTIF(D$2:D103,"MU1*"),"")</f>
        <v/>
      </c>
      <c r="AF103" s="3" t="str">
        <f>IF(OR(D103="MU17"),COUNTIF(D$2:D103,"MU17"),"")</f>
        <v/>
      </c>
      <c r="AL103" s="3" t="str">
        <f>IF(OR(D103="MV40",D103="MV50",D103="MV60",D103="MV70",D103="MV80"),COUNTIF(D$2:D103,"MV*"),"")</f>
        <v/>
      </c>
      <c r="AM103" s="3" t="str">
        <f>IF(OR(D103="MV50",D103="MV60",D103="MV70",D103="MV80"),COUNTIF(D$2:D103,"MV50")+COUNTIF(D$2:D103,"MV60")+COUNTIF(D$2:D103,"MV70")+COUNTIF(D$2:D103,"MV80"),"")</f>
        <v/>
      </c>
      <c r="AN103" s="3" t="str">
        <f>IF(OR(D103="MV60",D103="MV70",D103="MV80"),COUNTIF(D$2:D103,"MV60")+COUNTIF(D$2:D103,"MV70")+COUNTIF(D$2:D103,"MV80"),"")</f>
        <v/>
      </c>
      <c r="AO103" s="3" t="str">
        <f>IF(OR(D103="MV70",D103="MV80"),COUNTIF(D$2:D103,"MV70")+COUNTIF(D$2:D103,"MV80"),"")</f>
        <v/>
      </c>
      <c r="AP103" s="26" t="str">
        <f>IF(OR(D103="FSEN",D103="FV40",D103="FV50",D103="FV60",D103="FV70",D103="FV80",D103="FU23",D103="FU19",D103="FU17"),COUNTIF(D$2:D103,"F*"),"")</f>
        <v/>
      </c>
      <c r="AQ103" s="3" t="str">
        <f>IF(OR(D103="FU23",D103="FU19",D103="FU17"),COUNTIF(D$2:D103,"FU*"),"")</f>
        <v/>
      </c>
      <c r="AR103" s="3" t="str">
        <f>IF(OR(D103="FU19",D103="FU17"),COUNTIF(D$2:D103,"FU1*"),"")</f>
        <v/>
      </c>
      <c r="AS103" s="3" t="str">
        <f>IF(OR(D103="FU17"),COUNTIF(D$2:D103,"FU17"),"")</f>
        <v/>
      </c>
      <c r="AT103" s="3" t="str">
        <f>IF(OR(D103="FV40",D103="FV50",D103="FV60",D103="FV70",D103="FV80"),COUNTIF(D$2:D103,"FV*"),"")</f>
        <v/>
      </c>
      <c r="AU103" s="3" t="str">
        <f>IF(OR(D103="FV50",D103="FV60",D103="FV70",D103="FV80"),COUNTIF(D$2:D103,"FV50")+COUNTIF(D$2:D103,"FV60")+COUNTIF(D$2:D103,"FV70")+COUNTIF(D$2:D103,"FV80"),"")</f>
        <v/>
      </c>
      <c r="AV103" s="3" t="str">
        <f>IF(OR(D103="FV60",D103="FV70",D103="FV80"),COUNTIF(D$2:D103,"FV60")+COUNTIF(D$2:D103,"FV70")+COUNTIF(D$2:D103,"FV80"),"")</f>
        <v/>
      </c>
      <c r="AW103" s="3" t="str">
        <f>IF(OR(D103="FV70",D103="FV80"),COUNTIF(D$2:D103,"FV70")+COUNTIF(D$2:D103,"FV80"),"")</f>
        <v/>
      </c>
      <c r="AX103" s="24"/>
    </row>
    <row r="104" spans="1:50" x14ac:dyDescent="0.45">
      <c r="A104" s="3" t="str">
        <v/>
      </c>
      <c r="B104" t="str">
        <v/>
      </c>
      <c r="C104" t="str">
        <v/>
      </c>
      <c r="D104" s="3" t="str">
        <v/>
      </c>
      <c r="E104" s="19" t="str">
        <v/>
      </c>
      <c r="F104" s="42" t="str">
        <f t="shared" si="49"/>
        <v/>
      </c>
      <c r="G104" s="36" t="str">
        <f>IF(OR(C104="",C104=" ",C104="FRA",C104="unattached",C104="(no club)",F104="F"),"",COUNTIFS(C$2:C104,C104,D$2:D104,"M*"))</f>
        <v/>
      </c>
      <c r="H104" t="str">
        <f t="shared" si="57"/>
        <v/>
      </c>
      <c r="I104" t="str">
        <f t="shared" si="56"/>
        <v/>
      </c>
      <c r="J104" t="str">
        <f t="shared" si="58"/>
        <v/>
      </c>
      <c r="K104" t="str">
        <f t="shared" si="59"/>
        <v/>
      </c>
      <c r="L104" t="str">
        <f t="shared" si="60"/>
        <v/>
      </c>
      <c r="M104" t="str">
        <f t="shared" si="61"/>
        <v/>
      </c>
      <c r="N104" t="str">
        <f t="shared" si="62"/>
        <v/>
      </c>
      <c r="O104" t="str">
        <f t="shared" si="63"/>
        <v/>
      </c>
      <c r="P104" t="str">
        <f t="shared" si="54"/>
        <v/>
      </c>
      <c r="Q104" t="str">
        <f t="shared" si="50"/>
        <v/>
      </c>
      <c r="R104" s="26" t="str">
        <f>IF(OR(C104="",C104=" ",C104="FRA",C104="unattached",C104="(no club)",F104="M"),"",COUNTIFS(C$2:C104,C104,D$2:D104,"F*"))</f>
        <v/>
      </c>
      <c r="S104" t="str">
        <f t="shared" si="64"/>
        <v/>
      </c>
      <c r="T104" t="str">
        <f t="shared" si="65"/>
        <v/>
      </c>
      <c r="U104" t="str">
        <f t="shared" si="66"/>
        <v/>
      </c>
      <c r="V104" t="str">
        <f t="shared" si="67"/>
        <v/>
      </c>
      <c r="W104" t="str">
        <f t="shared" si="51"/>
        <v/>
      </c>
      <c r="X104" t="str">
        <f t="shared" si="68"/>
        <v/>
      </c>
      <c r="Y104" t="str">
        <f t="shared" si="52"/>
        <v/>
      </c>
      <c r="Z104" t="str">
        <f t="shared" si="69"/>
        <v/>
      </c>
      <c r="AA104" t="str">
        <f t="shared" si="55"/>
        <v/>
      </c>
      <c r="AB104" t="str">
        <f t="shared" si="53"/>
        <v/>
      </c>
      <c r="AC104" s="26" t="str">
        <f>IF(OR(D104="MSEN",D104="MV40",D104="MV50",D104="MV60",D104="MV70",D104="MV80",D104="MU23",D104="MU19",D104="MU17"),COUNTIF(D$2:D104,"M*"),"")</f>
        <v/>
      </c>
      <c r="AD104" s="3" t="str">
        <f>IF(OR(D104="MU23",D104="MU19",D104="MU17"),COUNTIF(D$2:D104,"MU*"),"")</f>
        <v/>
      </c>
      <c r="AE104" s="3" t="str">
        <f>IF(OR(D104="MU19",D104="MU17"),COUNTIF(D$2:D104,"MU1*"),"")</f>
        <v/>
      </c>
      <c r="AF104" s="3" t="str">
        <f>IF(OR(D104="MU17"),COUNTIF(D$2:D104,"MU17"),"")</f>
        <v/>
      </c>
      <c r="AL104" s="3" t="str">
        <f>IF(OR(D104="MV40",D104="MV50",D104="MV60",D104="MV70",D104="MV80"),COUNTIF(D$2:D104,"MV*"),"")</f>
        <v/>
      </c>
      <c r="AM104" s="3" t="str">
        <f>IF(OR(D104="MV50",D104="MV60",D104="MV70",D104="MV80"),COUNTIF(D$2:D104,"MV50")+COUNTIF(D$2:D104,"MV60")+COUNTIF(D$2:D104,"MV70")+COUNTIF(D$2:D104,"MV80"),"")</f>
        <v/>
      </c>
      <c r="AN104" s="3" t="str">
        <f>IF(OR(D104="MV60",D104="MV70",D104="MV80"),COUNTIF(D$2:D104,"MV60")+COUNTIF(D$2:D104,"MV70")+COUNTIF(D$2:D104,"MV80"),"")</f>
        <v/>
      </c>
      <c r="AO104" s="3" t="str">
        <f>IF(OR(D104="MV70",D104="MV80"),COUNTIF(D$2:D104,"MV70")+COUNTIF(D$2:D104,"MV80"),"")</f>
        <v/>
      </c>
      <c r="AP104" s="26" t="str">
        <f>IF(OR(D104="FSEN",D104="FV40",D104="FV50",D104="FV60",D104="FV70",D104="FV80",D104="FU23",D104="FU19",D104="FU17"),COUNTIF(D$2:D104,"F*"),"")</f>
        <v/>
      </c>
      <c r="AQ104" s="3" t="str">
        <f>IF(OR(D104="FU23",D104="FU19",D104="FU17"),COUNTIF(D$2:D104,"FU*"),"")</f>
        <v/>
      </c>
      <c r="AR104" s="3" t="str">
        <f>IF(OR(D104="FU19",D104="FU17"),COUNTIF(D$2:D104,"FU1*"),"")</f>
        <v/>
      </c>
      <c r="AS104" s="3" t="str">
        <f>IF(OR(D104="FU17"),COUNTIF(D$2:D104,"FU17"),"")</f>
        <v/>
      </c>
      <c r="AT104" s="3" t="str">
        <f>IF(OR(D104="FV40",D104="FV50",D104="FV60",D104="FV70",D104="FV80"),COUNTIF(D$2:D104,"FV*"),"")</f>
        <v/>
      </c>
      <c r="AU104" s="3" t="str">
        <f>IF(OR(D104="FV50",D104="FV60",D104="FV70",D104="FV80"),COUNTIF(D$2:D104,"FV50")+COUNTIF(D$2:D104,"FV60")+COUNTIF(D$2:D104,"FV70")+COUNTIF(D$2:D104,"FV80"),"")</f>
        <v/>
      </c>
      <c r="AV104" s="3" t="str">
        <f>IF(OR(D104="FV60",D104="FV70",D104="FV80"),COUNTIF(D$2:D104,"FV60")+COUNTIF(D$2:D104,"FV70")+COUNTIF(D$2:D104,"FV80"),"")</f>
        <v/>
      </c>
      <c r="AW104" s="3" t="str">
        <f>IF(OR(D104="FV70",D104="FV80"),COUNTIF(D$2:D104,"FV70")+COUNTIF(D$2:D104,"FV80"),"")</f>
        <v/>
      </c>
      <c r="AX104" s="24"/>
    </row>
    <row r="105" spans="1:50" x14ac:dyDescent="0.45">
      <c r="A105" s="3" t="str">
        <v/>
      </c>
      <c r="B105" t="str">
        <v/>
      </c>
      <c r="C105" t="str">
        <v/>
      </c>
      <c r="D105" s="3" t="str">
        <v/>
      </c>
      <c r="E105" s="19" t="str">
        <v/>
      </c>
      <c r="F105" s="42" t="str">
        <f t="shared" si="49"/>
        <v/>
      </c>
      <c r="G105" s="36" t="str">
        <f>IF(OR(C105="",C105=" ",C105="FRA",C105="unattached",C105="(no club)",F105="F"),"",COUNTIFS(C$2:C105,C105,D$2:D105,"M*"))</f>
        <v/>
      </c>
      <c r="H105" t="str">
        <f t="shared" si="57"/>
        <v/>
      </c>
      <c r="I105" t="str">
        <f t="shared" si="56"/>
        <v/>
      </c>
      <c r="J105" t="str">
        <f t="shared" si="58"/>
        <v/>
      </c>
      <c r="K105" t="str">
        <f t="shared" si="59"/>
        <v/>
      </c>
      <c r="L105" t="str">
        <f t="shared" si="60"/>
        <v/>
      </c>
      <c r="M105" t="str">
        <f t="shared" si="61"/>
        <v/>
      </c>
      <c r="N105" t="str">
        <f t="shared" si="62"/>
        <v/>
      </c>
      <c r="O105" t="str">
        <f t="shared" si="63"/>
        <v/>
      </c>
      <c r="P105" t="str">
        <f t="shared" si="54"/>
        <v/>
      </c>
      <c r="Q105" t="str">
        <f t="shared" si="50"/>
        <v/>
      </c>
      <c r="R105" s="26" t="str">
        <f>IF(OR(C105="",C105=" ",C105="FRA",C105="unattached",C105="(no club)",F105="M"),"",COUNTIFS(C$2:C105,C105,D$2:D105,"F*"))</f>
        <v/>
      </c>
      <c r="S105" t="str">
        <f t="shared" si="64"/>
        <v/>
      </c>
      <c r="T105" t="str">
        <f t="shared" si="65"/>
        <v/>
      </c>
      <c r="U105" t="str">
        <f t="shared" si="66"/>
        <v/>
      </c>
      <c r="V105" t="str">
        <f t="shared" si="67"/>
        <v/>
      </c>
      <c r="W105" t="str">
        <f t="shared" si="51"/>
        <v/>
      </c>
      <c r="X105" t="str">
        <f t="shared" si="68"/>
        <v/>
      </c>
      <c r="Y105" t="str">
        <f t="shared" si="52"/>
        <v/>
      </c>
      <c r="Z105" t="str">
        <f t="shared" si="69"/>
        <v/>
      </c>
      <c r="AA105" t="str">
        <f t="shared" si="55"/>
        <v/>
      </c>
      <c r="AB105" t="str">
        <f t="shared" si="53"/>
        <v/>
      </c>
      <c r="AC105" s="26" t="str">
        <f>IF(OR(D105="MSEN",D105="MV40",D105="MV50",D105="MV60",D105="MV70",D105="MV80",D105="MU23",D105="MU19",D105="MU17"),COUNTIF(D$2:D105,"M*"),"")</f>
        <v/>
      </c>
      <c r="AD105" s="3" t="str">
        <f>IF(OR(D105="MU23",D105="MU19",D105="MU17"),COUNTIF(D$2:D105,"MU*"),"")</f>
        <v/>
      </c>
      <c r="AE105" s="3" t="str">
        <f>IF(OR(D105="MU19",D105="MU17"),COUNTIF(D$2:D105,"MU1*"),"")</f>
        <v/>
      </c>
      <c r="AF105" s="3" t="str">
        <f>IF(OR(D105="MU17"),COUNTIF(D$2:D105,"MU17"),"")</f>
        <v/>
      </c>
      <c r="AL105" s="3" t="str">
        <f>IF(OR(D105="MV40",D105="MV50",D105="MV60",D105="MV70",D105="MV80"),COUNTIF(D$2:D105,"MV*"),"")</f>
        <v/>
      </c>
      <c r="AM105" s="3" t="str">
        <f>IF(OR(D105="MV50",D105="MV60",D105="MV70",D105="MV80"),COUNTIF(D$2:D105,"MV50")+COUNTIF(D$2:D105,"MV60")+COUNTIF(D$2:D105,"MV70")+COUNTIF(D$2:D105,"MV80"),"")</f>
        <v/>
      </c>
      <c r="AN105" s="3" t="str">
        <f>IF(OR(D105="MV60",D105="MV70",D105="MV80"),COUNTIF(D$2:D105,"MV60")+COUNTIF(D$2:D105,"MV70")+COUNTIF(D$2:D105,"MV80"),"")</f>
        <v/>
      </c>
      <c r="AO105" s="3" t="str">
        <f>IF(OR(D105="MV70",D105="MV80"),COUNTIF(D$2:D105,"MV70")+COUNTIF(D$2:D105,"MV80"),"")</f>
        <v/>
      </c>
      <c r="AP105" s="26" t="str">
        <f>IF(OR(D105="FSEN",D105="FV40",D105="FV50",D105="FV60",D105="FV70",D105="FV80",D105="FU23",D105="FU19",D105="FU17"),COUNTIF(D$2:D105,"F*"),"")</f>
        <v/>
      </c>
      <c r="AQ105" s="3" t="str">
        <f>IF(OR(D105="FU23",D105="FU19",D105="FU17"),COUNTIF(D$2:D105,"FU*"),"")</f>
        <v/>
      </c>
      <c r="AR105" s="3" t="str">
        <f>IF(OR(D105="FU19",D105="FU17"),COUNTIF(D$2:D105,"FU1*"),"")</f>
        <v/>
      </c>
      <c r="AS105" s="3" t="str">
        <f>IF(OR(D105="FU17"),COUNTIF(D$2:D105,"FU17"),"")</f>
        <v/>
      </c>
      <c r="AT105" s="3" t="str">
        <f>IF(OR(D105="FV40",D105="FV50",D105="FV60",D105="FV70",D105="FV80"),COUNTIF(D$2:D105,"FV*"),"")</f>
        <v/>
      </c>
      <c r="AU105" s="3" t="str">
        <f>IF(OR(D105="FV50",D105="FV60",D105="FV70",D105="FV80"),COUNTIF(D$2:D105,"FV50")+COUNTIF(D$2:D105,"FV60")+COUNTIF(D$2:D105,"FV70")+COUNTIF(D$2:D105,"FV80"),"")</f>
        <v/>
      </c>
      <c r="AV105" s="3" t="str">
        <f>IF(OR(D105="FV60",D105="FV70",D105="FV80"),COUNTIF(D$2:D105,"FV60")+COUNTIF(D$2:D105,"FV70")+COUNTIF(D$2:D105,"FV80"),"")</f>
        <v/>
      </c>
      <c r="AW105" s="3" t="str">
        <f>IF(OR(D105="FV70",D105="FV80"),COUNTIF(D$2:D105,"FV70")+COUNTIF(D$2:D105,"FV80"),"")</f>
        <v/>
      </c>
      <c r="AX105" s="24"/>
    </row>
    <row r="106" spans="1:50" x14ac:dyDescent="0.45">
      <c r="A106" s="3" t="str">
        <v/>
      </c>
      <c r="B106" t="str">
        <v/>
      </c>
      <c r="C106" t="str">
        <v/>
      </c>
      <c r="D106" s="3" t="str">
        <v/>
      </c>
      <c r="E106" s="19" t="str">
        <v/>
      </c>
      <c r="F106" s="42" t="str">
        <f t="shared" si="49"/>
        <v/>
      </c>
      <c r="G106" s="36" t="str">
        <f>IF(OR(C106="",C106=" ",C106="FRA",C106="unattached",C106="(no club)",F106="F"),"",COUNTIFS(C$2:C106,C106,D$2:D106,"M*"))</f>
        <v/>
      </c>
      <c r="H106" t="str">
        <f t="shared" si="57"/>
        <v/>
      </c>
      <c r="I106" t="str">
        <f t="shared" si="56"/>
        <v/>
      </c>
      <c r="J106" t="str">
        <f t="shared" si="58"/>
        <v/>
      </c>
      <c r="K106" t="str">
        <f t="shared" si="59"/>
        <v/>
      </c>
      <c r="L106" t="str">
        <f t="shared" si="60"/>
        <v/>
      </c>
      <c r="M106" t="str">
        <f t="shared" si="61"/>
        <v/>
      </c>
      <c r="N106" t="str">
        <f t="shared" si="62"/>
        <v/>
      </c>
      <c r="O106" t="str">
        <f t="shared" si="63"/>
        <v/>
      </c>
      <c r="P106" t="str">
        <f t="shared" si="54"/>
        <v/>
      </c>
      <c r="Q106" t="str">
        <f t="shared" si="50"/>
        <v/>
      </c>
      <c r="R106" s="26" t="str">
        <f>IF(OR(C106="",C106=" ",C106="FRA",C106="unattached",C106="(no club)",F106="M"),"",COUNTIFS(C$2:C106,C106,D$2:D106,"F*"))</f>
        <v/>
      </c>
      <c r="S106" t="str">
        <f t="shared" si="64"/>
        <v/>
      </c>
      <c r="T106" t="str">
        <f t="shared" si="65"/>
        <v/>
      </c>
      <c r="U106" t="str">
        <f t="shared" si="66"/>
        <v/>
      </c>
      <c r="V106" t="str">
        <f t="shared" si="67"/>
        <v/>
      </c>
      <c r="W106" t="str">
        <f t="shared" si="51"/>
        <v/>
      </c>
      <c r="X106" t="str">
        <f t="shared" si="68"/>
        <v/>
      </c>
      <c r="Y106" t="str">
        <f t="shared" si="52"/>
        <v/>
      </c>
      <c r="Z106" t="str">
        <f t="shared" si="69"/>
        <v/>
      </c>
      <c r="AA106" t="str">
        <f t="shared" si="55"/>
        <v/>
      </c>
      <c r="AB106" t="str">
        <f t="shared" si="53"/>
        <v/>
      </c>
      <c r="AC106" s="26" t="str">
        <f>IF(OR(D106="MSEN",D106="MV40",D106="MV50",D106="MV60",D106="MV70",D106="MV80",D106="MU23",D106="MU19",D106="MU17"),COUNTIF(D$2:D106,"M*"),"")</f>
        <v/>
      </c>
      <c r="AD106" s="3" t="str">
        <f>IF(OR(D106="MU23",D106="MU19",D106="MU17"),COUNTIF(D$2:D106,"MU*"),"")</f>
        <v/>
      </c>
      <c r="AE106" s="3" t="str">
        <f>IF(OR(D106="MU19",D106="MU17"),COUNTIF(D$2:D106,"MU1*"),"")</f>
        <v/>
      </c>
      <c r="AF106" s="3" t="str">
        <f>IF(OR(D106="MU17"),COUNTIF(D$2:D106,"MU17"),"")</f>
        <v/>
      </c>
      <c r="AL106" s="3" t="str">
        <f>IF(OR(D106="MV40",D106="MV50",D106="MV60",D106="MV70",D106="MV80"),COUNTIF(D$2:D106,"MV*"),"")</f>
        <v/>
      </c>
      <c r="AM106" s="3" t="str">
        <f>IF(OR(D106="MV50",D106="MV60",D106="MV70",D106="MV80"),COUNTIF(D$2:D106,"MV50")+COUNTIF(D$2:D106,"MV60")+COUNTIF(D$2:D106,"MV70")+COUNTIF(D$2:D106,"MV80"),"")</f>
        <v/>
      </c>
      <c r="AN106" s="3" t="str">
        <f>IF(OR(D106="MV60",D106="MV70",D106="MV80"),COUNTIF(D$2:D106,"MV60")+COUNTIF(D$2:D106,"MV70")+COUNTIF(D$2:D106,"MV80"),"")</f>
        <v/>
      </c>
      <c r="AO106" s="3" t="str">
        <f>IF(OR(D106="MV70",D106="MV80"),COUNTIF(D$2:D106,"MV70")+COUNTIF(D$2:D106,"MV80"),"")</f>
        <v/>
      </c>
      <c r="AP106" s="26" t="str">
        <f>IF(OR(D106="FSEN",D106="FV40",D106="FV50",D106="FV60",D106="FV70",D106="FV80",D106="FU23",D106="FU19",D106="FU17"),COUNTIF(D$2:D106,"F*"),"")</f>
        <v/>
      </c>
      <c r="AQ106" s="3" t="str">
        <f>IF(OR(D106="FU23",D106="FU19",D106="FU17"),COUNTIF(D$2:D106,"FU*"),"")</f>
        <v/>
      </c>
      <c r="AR106" s="3" t="str">
        <f>IF(OR(D106="FU19",D106="FU17"),COUNTIF(D$2:D106,"FU1*"),"")</f>
        <v/>
      </c>
      <c r="AS106" s="3" t="str">
        <f>IF(OR(D106="FU17"),COUNTIF(D$2:D106,"FU17"),"")</f>
        <v/>
      </c>
      <c r="AT106" s="3" t="str">
        <f>IF(OR(D106="FV40",D106="FV50",D106="FV60",D106="FV70",D106="FV80"),COUNTIF(D$2:D106,"FV*"),"")</f>
        <v/>
      </c>
      <c r="AU106" s="3" t="str">
        <f>IF(OR(D106="FV50",D106="FV60",D106="FV70",D106="FV80"),COUNTIF(D$2:D106,"FV50")+COUNTIF(D$2:D106,"FV60")+COUNTIF(D$2:D106,"FV70")+COUNTIF(D$2:D106,"FV80"),"")</f>
        <v/>
      </c>
      <c r="AV106" s="3" t="str">
        <f>IF(OR(D106="FV60",D106="FV70",D106="FV80"),COUNTIF(D$2:D106,"FV60")+COUNTIF(D$2:D106,"FV70")+COUNTIF(D$2:D106,"FV80"),"")</f>
        <v/>
      </c>
      <c r="AW106" s="3" t="str">
        <f>IF(OR(D106="FV70",D106="FV80"),COUNTIF(D$2:D106,"FV70")+COUNTIF(D$2:D106,"FV80"),"")</f>
        <v/>
      </c>
      <c r="AX106" s="24"/>
    </row>
    <row r="107" spans="1:50" x14ac:dyDescent="0.45">
      <c r="A107" s="3" t="str">
        <v/>
      </c>
      <c r="B107" t="str">
        <v/>
      </c>
      <c r="C107" t="str">
        <v/>
      </c>
      <c r="D107" s="3" t="str">
        <v/>
      </c>
      <c r="E107" s="19" t="str">
        <v/>
      </c>
      <c r="F107" s="42" t="str">
        <f t="shared" si="49"/>
        <v/>
      </c>
      <c r="G107" s="36" t="str">
        <f>IF(OR(C107="",C107=" ",C107="FRA",C107="unattached",C107="(no club)",F107="F"),"",COUNTIFS(C$2:C107,C107,D$2:D107,"M*"))</f>
        <v/>
      </c>
      <c r="H107" t="str">
        <f t="shared" si="57"/>
        <v/>
      </c>
      <c r="I107" t="str">
        <f t="shared" si="56"/>
        <v/>
      </c>
      <c r="J107" t="str">
        <f t="shared" si="58"/>
        <v/>
      </c>
      <c r="K107" t="str">
        <f t="shared" si="59"/>
        <v/>
      </c>
      <c r="L107" t="str">
        <f t="shared" si="60"/>
        <v/>
      </c>
      <c r="M107" t="str">
        <f t="shared" si="61"/>
        <v/>
      </c>
      <c r="N107" t="str">
        <f t="shared" si="62"/>
        <v/>
      </c>
      <c r="O107" t="str">
        <f t="shared" si="63"/>
        <v/>
      </c>
      <c r="P107" t="str">
        <f t="shared" si="54"/>
        <v/>
      </c>
      <c r="Q107" t="str">
        <f t="shared" si="50"/>
        <v/>
      </c>
      <c r="R107" s="26" t="str">
        <f>IF(OR(C107="",C107=" ",C107="FRA",C107="unattached",C107="(no club)",F107="M"),"",COUNTIFS(C$2:C107,C107,D$2:D107,"F*"))</f>
        <v/>
      </c>
      <c r="S107" t="str">
        <f t="shared" si="64"/>
        <v/>
      </c>
      <c r="T107" t="str">
        <f t="shared" si="65"/>
        <v/>
      </c>
      <c r="U107" t="str">
        <f t="shared" si="66"/>
        <v/>
      </c>
      <c r="V107" t="str">
        <f t="shared" si="67"/>
        <v/>
      </c>
      <c r="W107" t="str">
        <f t="shared" si="51"/>
        <v/>
      </c>
      <c r="X107" t="str">
        <f t="shared" si="68"/>
        <v/>
      </c>
      <c r="Y107" t="str">
        <f t="shared" si="52"/>
        <v/>
      </c>
      <c r="Z107" t="str">
        <f t="shared" si="69"/>
        <v/>
      </c>
      <c r="AA107" t="str">
        <f t="shared" si="55"/>
        <v/>
      </c>
      <c r="AB107" t="str">
        <f t="shared" si="53"/>
        <v/>
      </c>
      <c r="AC107" s="26" t="str">
        <f>IF(OR(D107="MSEN",D107="MV40",D107="MV50",D107="MV60",D107="MV70",D107="MV80",D107="MU23",D107="MU19",D107="MU17"),COUNTIF(D$2:D107,"M*"),"")</f>
        <v/>
      </c>
      <c r="AD107" s="3" t="str">
        <f>IF(OR(D107="MU23",D107="MU19",D107="MU17"),COUNTIF(D$2:D107,"MU*"),"")</f>
        <v/>
      </c>
      <c r="AE107" s="3" t="str">
        <f>IF(OR(D107="MU19",D107="MU17"),COUNTIF(D$2:D107,"MU1*"),"")</f>
        <v/>
      </c>
      <c r="AF107" s="3" t="str">
        <f>IF(OR(D107="MU17"),COUNTIF(D$2:D107,"MU17"),"")</f>
        <v/>
      </c>
      <c r="AL107" s="3" t="str">
        <f>IF(OR(D107="MV40",D107="MV50",D107="MV60",D107="MV70",D107="MV80"),COUNTIF(D$2:D107,"MV*"),"")</f>
        <v/>
      </c>
      <c r="AM107" s="3" t="str">
        <f>IF(OR(D107="MV50",D107="MV60",D107="MV70",D107="MV80"),COUNTIF(D$2:D107,"MV50")+COUNTIF(D$2:D107,"MV60")+COUNTIF(D$2:D107,"MV70")+COUNTIF(D$2:D107,"MV80"),"")</f>
        <v/>
      </c>
      <c r="AN107" s="3" t="str">
        <f>IF(OR(D107="MV60",D107="MV70",D107="MV80"),COUNTIF(D$2:D107,"MV60")+COUNTIF(D$2:D107,"MV70")+COUNTIF(D$2:D107,"MV80"),"")</f>
        <v/>
      </c>
      <c r="AO107" s="3" t="str">
        <f>IF(OR(D107="MV70",D107="MV80"),COUNTIF(D$2:D107,"MV70")+COUNTIF(D$2:D107,"MV80"),"")</f>
        <v/>
      </c>
      <c r="AP107" s="26" t="str">
        <f>IF(OR(D107="FSEN",D107="FV40",D107="FV50",D107="FV60",D107="FV70",D107="FV80",D107="FU23",D107="FU19",D107="FU17"),COUNTIF(D$2:D107,"F*"),"")</f>
        <v/>
      </c>
      <c r="AQ107" s="3" t="str">
        <f>IF(OR(D107="FU23",D107="FU19",D107="FU17"),COUNTIF(D$2:D107,"FU*"),"")</f>
        <v/>
      </c>
      <c r="AR107" s="3" t="str">
        <f>IF(OR(D107="FU19",D107="FU17"),COUNTIF(D$2:D107,"FU1*"),"")</f>
        <v/>
      </c>
      <c r="AS107" s="3" t="str">
        <f>IF(OR(D107="FU17"),COUNTIF(D$2:D107,"FU17"),"")</f>
        <v/>
      </c>
      <c r="AT107" s="3" t="str">
        <f>IF(OR(D107="FV40",D107="FV50",D107="FV60",D107="FV70",D107="FV80"),COUNTIF(D$2:D107,"FV*"),"")</f>
        <v/>
      </c>
      <c r="AU107" s="3" t="str">
        <f>IF(OR(D107="FV50",D107="FV60",D107="FV70",D107="FV80"),COUNTIF(D$2:D107,"FV50")+COUNTIF(D$2:D107,"FV60")+COUNTIF(D$2:D107,"FV70")+COUNTIF(D$2:D107,"FV80"),"")</f>
        <v/>
      </c>
      <c r="AV107" s="3" t="str">
        <f>IF(OR(D107="FV60",D107="FV70",D107="FV80"),COUNTIF(D$2:D107,"FV60")+COUNTIF(D$2:D107,"FV70")+COUNTIF(D$2:D107,"FV80"),"")</f>
        <v/>
      </c>
      <c r="AW107" s="3" t="str">
        <f>IF(OR(D107="FV70",D107="FV80"),COUNTIF(D$2:D107,"FV70")+COUNTIF(D$2:D107,"FV80"),"")</f>
        <v/>
      </c>
      <c r="AX107" s="24"/>
    </row>
    <row r="108" spans="1:50" x14ac:dyDescent="0.45">
      <c r="A108" s="3" t="str">
        <v/>
      </c>
      <c r="B108" t="str">
        <v/>
      </c>
      <c r="C108" t="str">
        <v/>
      </c>
      <c r="D108" s="3" t="str">
        <v/>
      </c>
      <c r="E108" s="19" t="str">
        <v/>
      </c>
      <c r="F108" s="42" t="str">
        <f t="shared" si="49"/>
        <v/>
      </c>
      <c r="G108" s="36" t="str">
        <f>IF(OR(C108="",C108=" ",C108="FRA",C108="unattached",C108="(no club)",F108="F"),"",COUNTIFS(C$2:C108,C108,D$2:D108,"M*"))</f>
        <v/>
      </c>
      <c r="H108" t="str">
        <f t="shared" si="57"/>
        <v/>
      </c>
      <c r="I108" t="str">
        <f t="shared" si="56"/>
        <v/>
      </c>
      <c r="J108" t="str">
        <f t="shared" si="58"/>
        <v/>
      </c>
      <c r="K108" t="str">
        <f t="shared" si="59"/>
        <v/>
      </c>
      <c r="L108" t="str">
        <f t="shared" si="60"/>
        <v/>
      </c>
      <c r="M108" t="str">
        <f t="shared" si="61"/>
        <v/>
      </c>
      <c r="N108" t="str">
        <f t="shared" si="62"/>
        <v/>
      </c>
      <c r="O108" t="str">
        <f t="shared" si="63"/>
        <v/>
      </c>
      <c r="P108" t="str">
        <f t="shared" si="54"/>
        <v/>
      </c>
      <c r="Q108" t="str">
        <f t="shared" si="50"/>
        <v/>
      </c>
      <c r="R108" s="26" t="str">
        <f>IF(OR(C108="",C108=" ",C108="FRA",C108="unattached",C108="(no club)",F108="M"),"",COUNTIFS(C$2:C108,C108,D$2:D108,"F*"))</f>
        <v/>
      </c>
      <c r="S108" t="str">
        <f t="shared" si="64"/>
        <v/>
      </c>
      <c r="T108" t="str">
        <f t="shared" si="65"/>
        <v/>
      </c>
      <c r="U108" t="str">
        <f t="shared" si="66"/>
        <v/>
      </c>
      <c r="V108" t="str">
        <f t="shared" si="67"/>
        <v/>
      </c>
      <c r="W108" t="str">
        <f t="shared" si="51"/>
        <v/>
      </c>
      <c r="X108" t="str">
        <f t="shared" si="68"/>
        <v/>
      </c>
      <c r="Y108" t="str">
        <f t="shared" si="52"/>
        <v/>
      </c>
      <c r="Z108" t="str">
        <f t="shared" si="69"/>
        <v/>
      </c>
      <c r="AA108" t="str">
        <f t="shared" si="55"/>
        <v/>
      </c>
      <c r="AB108" t="str">
        <f t="shared" si="53"/>
        <v/>
      </c>
      <c r="AC108" s="26" t="str">
        <f>IF(OR(D108="MSEN",D108="MV40",D108="MV50",D108="MV60",D108="MV70",D108="MV80",D108="MU23",D108="MU19",D108="MU17"),COUNTIF(D$2:D108,"M*"),"")</f>
        <v/>
      </c>
      <c r="AD108" s="3" t="str">
        <f>IF(OR(D108="MU23",D108="MU19",D108="MU17"),COUNTIF(D$2:D108,"MU*"),"")</f>
        <v/>
      </c>
      <c r="AE108" s="3" t="str">
        <f>IF(OR(D108="MU19",D108="MU17"),COUNTIF(D$2:D108,"MU1*"),"")</f>
        <v/>
      </c>
      <c r="AF108" s="3" t="str">
        <f>IF(OR(D108="MU17"),COUNTIF(D$2:D108,"MU17"),"")</f>
        <v/>
      </c>
      <c r="AL108" s="3" t="str">
        <f>IF(OR(D108="MV40",D108="MV50",D108="MV60",D108="MV70",D108="MV80"),COUNTIF(D$2:D108,"MV*"),"")</f>
        <v/>
      </c>
      <c r="AM108" s="3" t="str">
        <f>IF(OR(D108="MV50",D108="MV60",D108="MV70",D108="MV80"),COUNTIF(D$2:D108,"MV50")+COUNTIF(D$2:D108,"MV60")+COUNTIF(D$2:D108,"MV70")+COUNTIF(D$2:D108,"MV80"),"")</f>
        <v/>
      </c>
      <c r="AN108" s="3" t="str">
        <f>IF(OR(D108="MV60",D108="MV70",D108="MV80"),COUNTIF(D$2:D108,"MV60")+COUNTIF(D$2:D108,"MV70")+COUNTIF(D$2:D108,"MV80"),"")</f>
        <v/>
      </c>
      <c r="AO108" s="3" t="str">
        <f>IF(OR(D108="MV70",D108="MV80"),COUNTIF(D$2:D108,"MV70")+COUNTIF(D$2:D108,"MV80"),"")</f>
        <v/>
      </c>
      <c r="AP108" s="26" t="str">
        <f>IF(OR(D108="FSEN",D108="FV40",D108="FV50",D108="FV60",D108="FV70",D108="FV80",D108="FU23",D108="FU19",D108="FU17"),COUNTIF(D$2:D108,"F*"),"")</f>
        <v/>
      </c>
      <c r="AQ108" s="3" t="str">
        <f>IF(OR(D108="FU23",D108="FU19",D108="FU17"),COUNTIF(D$2:D108,"FU*"),"")</f>
        <v/>
      </c>
      <c r="AR108" s="3" t="str">
        <f>IF(OR(D108="FU19",D108="FU17"),COUNTIF(D$2:D108,"FU1*"),"")</f>
        <v/>
      </c>
      <c r="AS108" s="3" t="str">
        <f>IF(OR(D108="FU17"),COUNTIF(D$2:D108,"FU17"),"")</f>
        <v/>
      </c>
      <c r="AT108" s="3" t="str">
        <f>IF(OR(D108="FV40",D108="FV50",D108="FV60",D108="FV70",D108="FV80"),COUNTIF(D$2:D108,"FV*"),"")</f>
        <v/>
      </c>
      <c r="AU108" s="3" t="str">
        <f>IF(OR(D108="FV50",D108="FV60",D108="FV70",D108="FV80"),COUNTIF(D$2:D108,"FV50")+COUNTIF(D$2:D108,"FV60")+COUNTIF(D$2:D108,"FV70")+COUNTIF(D$2:D108,"FV80"),"")</f>
        <v/>
      </c>
      <c r="AV108" s="3" t="str">
        <f>IF(OR(D108="FV60",D108="FV70",D108="FV80"),COUNTIF(D$2:D108,"FV60")+COUNTIF(D$2:D108,"FV70")+COUNTIF(D$2:D108,"FV80"),"")</f>
        <v/>
      </c>
      <c r="AW108" s="3" t="str">
        <f>IF(OR(D108="FV70",D108="FV80"),COUNTIF(D$2:D108,"FV70")+COUNTIF(D$2:D108,"FV80"),"")</f>
        <v/>
      </c>
      <c r="AX108" s="24"/>
    </row>
    <row r="109" spans="1:50" x14ac:dyDescent="0.45">
      <c r="A109" s="3" t="str">
        <v/>
      </c>
      <c r="B109" t="str">
        <v/>
      </c>
      <c r="C109" t="str">
        <v/>
      </c>
      <c r="D109" s="3" t="str">
        <v/>
      </c>
      <c r="E109" s="19" t="str">
        <v/>
      </c>
      <c r="F109" s="42" t="str">
        <f t="shared" si="49"/>
        <v/>
      </c>
      <c r="G109" s="36" t="str">
        <f>IF(OR(C109="",C109=" ",C109="FRA",C109="unattached",C109="(no club)",F109="F"),"",COUNTIFS(C$2:C109,C109,D$2:D109,"M*"))</f>
        <v/>
      </c>
      <c r="H109" t="str">
        <f t="shared" si="57"/>
        <v/>
      </c>
      <c r="I109" t="str">
        <f t="shared" si="56"/>
        <v/>
      </c>
      <c r="J109" t="str">
        <f t="shared" si="58"/>
        <v/>
      </c>
      <c r="K109" t="str">
        <f t="shared" si="59"/>
        <v/>
      </c>
      <c r="L109" t="str">
        <f t="shared" si="60"/>
        <v/>
      </c>
      <c r="M109" t="str">
        <f t="shared" si="61"/>
        <v/>
      </c>
      <c r="N109" t="str">
        <f t="shared" si="62"/>
        <v/>
      </c>
      <c r="O109" t="str">
        <f t="shared" si="63"/>
        <v/>
      </c>
      <c r="P109" t="str">
        <f t="shared" si="54"/>
        <v/>
      </c>
      <c r="Q109" t="str">
        <f t="shared" si="50"/>
        <v/>
      </c>
      <c r="R109" s="26" t="str">
        <f>IF(OR(C109="",C109=" ",C109="FRA",C109="unattached",C109="(no club)",F109="M"),"",COUNTIFS(C$2:C109,C109,D$2:D109,"F*"))</f>
        <v/>
      </c>
      <c r="S109" t="str">
        <f t="shared" si="64"/>
        <v/>
      </c>
      <c r="T109" t="str">
        <f t="shared" si="65"/>
        <v/>
      </c>
      <c r="U109" t="str">
        <f t="shared" si="66"/>
        <v/>
      </c>
      <c r="V109" t="str">
        <f t="shared" si="67"/>
        <v/>
      </c>
      <c r="W109" t="str">
        <f t="shared" si="51"/>
        <v/>
      </c>
      <c r="X109" t="str">
        <f t="shared" si="68"/>
        <v/>
      </c>
      <c r="Y109" t="str">
        <f t="shared" si="52"/>
        <v/>
      </c>
      <c r="Z109" t="str">
        <f t="shared" si="69"/>
        <v/>
      </c>
      <c r="AA109" t="str">
        <f t="shared" si="55"/>
        <v/>
      </c>
      <c r="AB109" t="str">
        <f t="shared" si="53"/>
        <v/>
      </c>
      <c r="AC109" s="26" t="str">
        <f>IF(OR(D109="MSEN",D109="MV40",D109="MV50",D109="MV60",D109="MV70",D109="MV80",D109="MU23",D109="MU19",D109="MU17"),COUNTIF(D$2:D109,"M*"),"")</f>
        <v/>
      </c>
      <c r="AD109" s="3" t="str">
        <f>IF(OR(D109="MU23",D109="MU19",D109="MU17"),COUNTIF(D$2:D109,"MU*"),"")</f>
        <v/>
      </c>
      <c r="AE109" s="3" t="str">
        <f>IF(OR(D109="MU19",D109="MU17"),COUNTIF(D$2:D109,"MU1*"),"")</f>
        <v/>
      </c>
      <c r="AF109" s="3" t="str">
        <f>IF(OR(D109="MU17"),COUNTIF(D$2:D109,"MU17"),"")</f>
        <v/>
      </c>
      <c r="AL109" s="3" t="str">
        <f>IF(OR(D109="MV40",D109="MV50",D109="MV60",D109="MV70",D109="MV80"),COUNTIF(D$2:D109,"MV*"),"")</f>
        <v/>
      </c>
      <c r="AM109" s="3" t="str">
        <f>IF(OR(D109="MV50",D109="MV60",D109="MV70",D109="MV80"),COUNTIF(D$2:D109,"MV50")+COUNTIF(D$2:D109,"MV60")+COUNTIF(D$2:D109,"MV70")+COUNTIF(D$2:D109,"MV80"),"")</f>
        <v/>
      </c>
      <c r="AN109" s="3" t="str">
        <f>IF(OR(D109="MV60",D109="MV70",D109="MV80"),COUNTIF(D$2:D109,"MV60")+COUNTIF(D$2:D109,"MV70")+COUNTIF(D$2:D109,"MV80"),"")</f>
        <v/>
      </c>
      <c r="AO109" s="3" t="str">
        <f>IF(OR(D109="MV70",D109="MV80"),COUNTIF(D$2:D109,"MV70")+COUNTIF(D$2:D109,"MV80"),"")</f>
        <v/>
      </c>
      <c r="AP109" s="26" t="str">
        <f>IF(OR(D109="FSEN",D109="FV40",D109="FV50",D109="FV60",D109="FV70",D109="FV80",D109="FU23",D109="FU19",D109="FU17"),COUNTIF(D$2:D109,"F*"),"")</f>
        <v/>
      </c>
      <c r="AQ109" s="3" t="str">
        <f>IF(OR(D109="FU23",D109="FU19",D109="FU17"),COUNTIF(D$2:D109,"FU*"),"")</f>
        <v/>
      </c>
      <c r="AR109" s="3" t="str">
        <f>IF(OR(D109="FU19",D109="FU17"),COUNTIF(D$2:D109,"FU1*"),"")</f>
        <v/>
      </c>
      <c r="AS109" s="3" t="str">
        <f>IF(OR(D109="FU17"),COUNTIF(D$2:D109,"FU17"),"")</f>
        <v/>
      </c>
      <c r="AT109" s="3" t="str">
        <f>IF(OR(D109="FV40",D109="FV50",D109="FV60",D109="FV70",D109="FV80"),COUNTIF(D$2:D109,"FV*"),"")</f>
        <v/>
      </c>
      <c r="AU109" s="3" t="str">
        <f>IF(OR(D109="FV50",D109="FV60",D109="FV70",D109="FV80"),COUNTIF(D$2:D109,"FV50")+COUNTIF(D$2:D109,"FV60")+COUNTIF(D$2:D109,"FV70")+COUNTIF(D$2:D109,"FV80"),"")</f>
        <v/>
      </c>
      <c r="AV109" s="3" t="str">
        <f>IF(OR(D109="FV60",D109="FV70",D109="FV80"),COUNTIF(D$2:D109,"FV60")+COUNTIF(D$2:D109,"FV70")+COUNTIF(D$2:D109,"FV80"),"")</f>
        <v/>
      </c>
      <c r="AW109" s="3" t="str">
        <f>IF(OR(D109="FV70",D109="FV80"),COUNTIF(D$2:D109,"FV70")+COUNTIF(D$2:D109,"FV80"),"")</f>
        <v/>
      </c>
      <c r="AX109" s="24"/>
    </row>
    <row r="110" spans="1:50" x14ac:dyDescent="0.45">
      <c r="A110" s="3" t="str">
        <v/>
      </c>
      <c r="B110" t="str">
        <v/>
      </c>
      <c r="C110" t="str">
        <v/>
      </c>
      <c r="D110" s="3" t="str">
        <v/>
      </c>
      <c r="E110" s="19" t="str">
        <v/>
      </c>
      <c r="F110" s="42" t="str">
        <f t="shared" si="49"/>
        <v/>
      </c>
      <c r="G110" s="36" t="str">
        <f>IF(OR(C110="",C110=" ",C110="FRA",C110="unattached",C110="(no club)",F110="F"),"",COUNTIFS(C$2:C110,C110,D$2:D110,"M*"))</f>
        <v/>
      </c>
      <c r="H110" t="str">
        <f t="shared" si="57"/>
        <v/>
      </c>
      <c r="I110" t="str">
        <f t="shared" si="56"/>
        <v/>
      </c>
      <c r="J110" t="str">
        <f t="shared" si="58"/>
        <v/>
      </c>
      <c r="K110" t="str">
        <f t="shared" si="59"/>
        <v/>
      </c>
      <c r="L110" t="str">
        <f t="shared" si="60"/>
        <v/>
      </c>
      <c r="M110" t="str">
        <f t="shared" si="61"/>
        <v/>
      </c>
      <c r="N110" t="str">
        <f t="shared" si="62"/>
        <v/>
      </c>
      <c r="O110" t="str">
        <f t="shared" si="63"/>
        <v/>
      </c>
      <c r="P110" t="str">
        <f t="shared" si="54"/>
        <v/>
      </c>
      <c r="Q110" t="str">
        <f t="shared" si="50"/>
        <v/>
      </c>
      <c r="R110" s="26" t="str">
        <f>IF(OR(C110="",C110=" ",C110="FRA",C110="unattached",C110="(no club)",F110="M"),"",COUNTIFS(C$2:C110,C110,D$2:D110,"F*"))</f>
        <v/>
      </c>
      <c r="S110" t="str">
        <f t="shared" si="64"/>
        <v/>
      </c>
      <c r="T110" t="str">
        <f t="shared" si="65"/>
        <v/>
      </c>
      <c r="U110" t="str">
        <f t="shared" si="66"/>
        <v/>
      </c>
      <c r="V110" t="str">
        <f t="shared" si="67"/>
        <v/>
      </c>
      <c r="W110" t="str">
        <f t="shared" si="51"/>
        <v/>
      </c>
      <c r="X110" t="str">
        <f t="shared" si="68"/>
        <v/>
      </c>
      <c r="Y110" t="str">
        <f t="shared" si="52"/>
        <v/>
      </c>
      <c r="Z110" t="str">
        <f t="shared" si="69"/>
        <v/>
      </c>
      <c r="AA110" t="str">
        <f t="shared" si="55"/>
        <v/>
      </c>
      <c r="AB110" t="str">
        <f t="shared" si="53"/>
        <v/>
      </c>
      <c r="AC110" s="26" t="str">
        <f>IF(OR(D110="MSEN",D110="MV40",D110="MV50",D110="MV60",D110="MV70",D110="MV80",D110="MU23",D110="MU19",D110="MU17"),COUNTIF(D$2:D110,"M*"),"")</f>
        <v/>
      </c>
      <c r="AD110" s="3" t="str">
        <f>IF(OR(D110="MU23",D110="MU19",D110="MU17"),COUNTIF(D$2:D110,"MU*"),"")</f>
        <v/>
      </c>
      <c r="AE110" s="3" t="str">
        <f>IF(OR(D110="MU19",D110="MU17"),COUNTIF(D$2:D110,"MU1*"),"")</f>
        <v/>
      </c>
      <c r="AF110" s="3" t="str">
        <f>IF(OR(D110="MU17"),COUNTIF(D$2:D110,"MU17"),"")</f>
        <v/>
      </c>
      <c r="AL110" s="3" t="str">
        <f>IF(OR(D110="MV40",D110="MV50",D110="MV60",D110="MV70",D110="MV80"),COUNTIF(D$2:D110,"MV*"),"")</f>
        <v/>
      </c>
      <c r="AM110" s="3" t="str">
        <f>IF(OR(D110="MV50",D110="MV60",D110="MV70",D110="MV80"),COUNTIF(D$2:D110,"MV50")+COUNTIF(D$2:D110,"MV60")+COUNTIF(D$2:D110,"MV70")+COUNTIF(D$2:D110,"MV80"),"")</f>
        <v/>
      </c>
      <c r="AN110" s="3" t="str">
        <f>IF(OR(D110="MV60",D110="MV70",D110="MV80"),COUNTIF(D$2:D110,"MV60")+COUNTIF(D$2:D110,"MV70")+COUNTIF(D$2:D110,"MV80"),"")</f>
        <v/>
      </c>
      <c r="AO110" s="3" t="str">
        <f>IF(OR(D110="MV70",D110="MV80"),COUNTIF(D$2:D110,"MV70")+COUNTIF(D$2:D110,"MV80"),"")</f>
        <v/>
      </c>
      <c r="AP110" s="26" t="str">
        <f>IF(OR(D110="FSEN",D110="FV40",D110="FV50",D110="FV60",D110="FV70",D110="FV80",D110="FU23",D110="FU19",D110="FU17"),COUNTIF(D$2:D110,"F*"),"")</f>
        <v/>
      </c>
      <c r="AQ110" s="3" t="str">
        <f>IF(OR(D110="FU23",D110="FU19",D110="FU17"),COUNTIF(D$2:D110,"FU*"),"")</f>
        <v/>
      </c>
      <c r="AR110" s="3" t="str">
        <f>IF(OR(D110="FU19",D110="FU17"),COUNTIF(D$2:D110,"FU1*"),"")</f>
        <v/>
      </c>
      <c r="AS110" s="3" t="str">
        <f>IF(OR(D110="FU17"),COUNTIF(D$2:D110,"FU17"),"")</f>
        <v/>
      </c>
      <c r="AT110" s="3" t="str">
        <f>IF(OR(D110="FV40",D110="FV50",D110="FV60",D110="FV70",D110="FV80"),COUNTIF(D$2:D110,"FV*"),"")</f>
        <v/>
      </c>
      <c r="AU110" s="3" t="str">
        <f>IF(OR(D110="FV50",D110="FV60",D110="FV70",D110="FV80"),COUNTIF(D$2:D110,"FV50")+COUNTIF(D$2:D110,"FV60")+COUNTIF(D$2:D110,"FV70")+COUNTIF(D$2:D110,"FV80"),"")</f>
        <v/>
      </c>
      <c r="AV110" s="3" t="str">
        <f>IF(OR(D110="FV60",D110="FV70",D110="FV80"),COUNTIF(D$2:D110,"FV60")+COUNTIF(D$2:D110,"FV70")+COUNTIF(D$2:D110,"FV80"),"")</f>
        <v/>
      </c>
      <c r="AW110" s="3" t="str">
        <f>IF(OR(D110="FV70",D110="FV80"),COUNTIF(D$2:D110,"FV70")+COUNTIF(D$2:D110,"FV80"),"")</f>
        <v/>
      </c>
      <c r="AX110" s="24"/>
    </row>
    <row r="111" spans="1:50" x14ac:dyDescent="0.45">
      <c r="A111" s="3" t="str">
        <v/>
      </c>
      <c r="B111" t="str">
        <v/>
      </c>
      <c r="C111" t="str">
        <v/>
      </c>
      <c r="D111" s="3" t="str">
        <v/>
      </c>
      <c r="E111" s="19" t="str">
        <v/>
      </c>
      <c r="F111" s="42" t="str">
        <f t="shared" si="49"/>
        <v/>
      </c>
      <c r="G111" s="36" t="str">
        <f>IF(OR(C111="",C111=" ",C111="FRA",C111="unattached",C111="(no club)",F111="F"),"",COUNTIFS(C$2:C111,C111,D$2:D111,"M*"))</f>
        <v/>
      </c>
      <c r="H111" t="str">
        <f t="shared" si="57"/>
        <v/>
      </c>
      <c r="I111" t="str">
        <f t="shared" si="56"/>
        <v/>
      </c>
      <c r="J111" t="str">
        <f t="shared" si="58"/>
        <v/>
      </c>
      <c r="K111" t="str">
        <f t="shared" si="59"/>
        <v/>
      </c>
      <c r="L111" t="str">
        <f t="shared" si="60"/>
        <v/>
      </c>
      <c r="M111" t="str">
        <f t="shared" si="61"/>
        <v/>
      </c>
      <c r="N111" t="str">
        <f t="shared" si="62"/>
        <v/>
      </c>
      <c r="O111" t="str">
        <f t="shared" si="63"/>
        <v/>
      </c>
      <c r="P111" t="str">
        <f t="shared" si="54"/>
        <v/>
      </c>
      <c r="Q111" t="str">
        <f t="shared" si="50"/>
        <v/>
      </c>
      <c r="R111" s="26" t="str">
        <f>IF(OR(C111="",C111=" ",C111="FRA",C111="unattached",C111="(no club)",F111="M"),"",COUNTIFS(C$2:C111,C111,D$2:D111,"F*"))</f>
        <v/>
      </c>
      <c r="S111" t="str">
        <f t="shared" si="64"/>
        <v/>
      </c>
      <c r="T111" t="str">
        <f t="shared" si="65"/>
        <v/>
      </c>
      <c r="U111" t="str">
        <f t="shared" si="66"/>
        <v/>
      </c>
      <c r="V111" t="str">
        <f t="shared" si="67"/>
        <v/>
      </c>
      <c r="W111" t="str">
        <f t="shared" si="51"/>
        <v/>
      </c>
      <c r="X111" t="str">
        <f t="shared" si="68"/>
        <v/>
      </c>
      <c r="Y111" t="str">
        <f t="shared" si="52"/>
        <v/>
      </c>
      <c r="Z111" t="str">
        <f t="shared" si="69"/>
        <v/>
      </c>
      <c r="AA111" t="str">
        <f t="shared" si="55"/>
        <v/>
      </c>
      <c r="AB111" t="str">
        <f t="shared" si="53"/>
        <v/>
      </c>
      <c r="AC111" s="26" t="str">
        <f>IF(OR(D111="MSEN",D111="MV40",D111="MV50",D111="MV60",D111="MV70",D111="MV80",D111="MU23",D111="MU19",D111="MU17"),COUNTIF(D$2:D111,"M*"),"")</f>
        <v/>
      </c>
      <c r="AD111" s="3" t="str">
        <f>IF(OR(D111="MU23",D111="MU19",D111="MU17"),COUNTIF(D$2:D111,"MU*"),"")</f>
        <v/>
      </c>
      <c r="AE111" s="3" t="str">
        <f>IF(OR(D111="MU19",D111="MU17"),COUNTIF(D$2:D111,"MU1*"),"")</f>
        <v/>
      </c>
      <c r="AF111" s="3" t="str">
        <f>IF(OR(D111="MU17"),COUNTIF(D$2:D111,"MU17"),"")</f>
        <v/>
      </c>
      <c r="AL111" s="3" t="str">
        <f>IF(OR(D111="MV40",D111="MV50",D111="MV60",D111="MV70",D111="MV80"),COUNTIF(D$2:D111,"MV*"),"")</f>
        <v/>
      </c>
      <c r="AM111" s="3" t="str">
        <f>IF(OR(D111="MV50",D111="MV60",D111="MV70",D111="MV80"),COUNTIF(D$2:D111,"MV50")+COUNTIF(D$2:D111,"MV60")+COUNTIF(D$2:D111,"MV70")+COUNTIF(D$2:D111,"MV80"),"")</f>
        <v/>
      </c>
      <c r="AN111" s="3" t="str">
        <f>IF(OR(D111="MV60",D111="MV70",D111="MV80"),COUNTIF(D$2:D111,"MV60")+COUNTIF(D$2:D111,"MV70")+COUNTIF(D$2:D111,"MV80"),"")</f>
        <v/>
      </c>
      <c r="AO111" s="3" t="str">
        <f>IF(OR(D111="MV70",D111="MV80"),COUNTIF(D$2:D111,"MV70")+COUNTIF(D$2:D111,"MV80"),"")</f>
        <v/>
      </c>
      <c r="AP111" s="26" t="str">
        <f>IF(OR(D111="FSEN",D111="FV40",D111="FV50",D111="FV60",D111="FV70",D111="FV80",D111="FU23",D111="FU19",D111="FU17"),COUNTIF(D$2:D111,"F*"),"")</f>
        <v/>
      </c>
      <c r="AQ111" s="3" t="str">
        <f>IF(OR(D111="FU23",D111="FU19",D111="FU17"),COUNTIF(D$2:D111,"FU*"),"")</f>
        <v/>
      </c>
      <c r="AR111" s="3" t="str">
        <f>IF(OR(D111="FU19",D111="FU17"),COUNTIF(D$2:D111,"FU1*"),"")</f>
        <v/>
      </c>
      <c r="AS111" s="3" t="str">
        <f>IF(OR(D111="FU17"),COUNTIF(D$2:D111,"FU17"),"")</f>
        <v/>
      </c>
      <c r="AT111" s="3" t="str">
        <f>IF(OR(D111="FV40",D111="FV50",D111="FV60",D111="FV70",D111="FV80"),COUNTIF(D$2:D111,"FV*"),"")</f>
        <v/>
      </c>
      <c r="AU111" s="3" t="str">
        <f>IF(OR(D111="FV50",D111="FV60",D111="FV70",D111="FV80"),COUNTIF(D$2:D111,"FV50")+COUNTIF(D$2:D111,"FV60")+COUNTIF(D$2:D111,"FV70")+COUNTIF(D$2:D111,"FV80"),"")</f>
        <v/>
      </c>
      <c r="AV111" s="3" t="str">
        <f>IF(OR(D111="FV60",D111="FV70",D111="FV80"),COUNTIF(D$2:D111,"FV60")+COUNTIF(D$2:D111,"FV70")+COUNTIF(D$2:D111,"FV80"),"")</f>
        <v/>
      </c>
      <c r="AW111" s="3" t="str">
        <f>IF(OR(D111="FV70",D111="FV80"),COUNTIF(D$2:D111,"FV70")+COUNTIF(D$2:D111,"FV80"),"")</f>
        <v/>
      </c>
      <c r="AX111" s="24"/>
    </row>
    <row r="112" spans="1:50" x14ac:dyDescent="0.45">
      <c r="A112" s="3" t="str">
        <v/>
      </c>
      <c r="B112" t="str">
        <v/>
      </c>
      <c r="C112" t="str">
        <v/>
      </c>
      <c r="D112" s="3" t="str">
        <v/>
      </c>
      <c r="E112" s="19" t="str">
        <v/>
      </c>
      <c r="F112" s="42" t="str">
        <f t="shared" si="49"/>
        <v/>
      </c>
      <c r="G112" s="36" t="str">
        <f>IF(OR(C112="",C112=" ",C112="FRA",C112="unattached",C112="(no club)",F112="F"),"",COUNTIFS(C$2:C112,C112,D$2:D112,"M*"))</f>
        <v/>
      </c>
      <c r="H112" t="str">
        <f t="shared" si="57"/>
        <v/>
      </c>
      <c r="I112" t="str">
        <f t="shared" si="56"/>
        <v/>
      </c>
      <c r="J112" t="str">
        <f t="shared" si="58"/>
        <v/>
      </c>
      <c r="K112" t="str">
        <f t="shared" si="59"/>
        <v/>
      </c>
      <c r="L112" t="str">
        <f t="shared" si="60"/>
        <v/>
      </c>
      <c r="M112" t="str">
        <f t="shared" si="61"/>
        <v/>
      </c>
      <c r="N112" t="str">
        <f t="shared" si="62"/>
        <v/>
      </c>
      <c r="O112" t="str">
        <f t="shared" si="63"/>
        <v/>
      </c>
      <c r="P112" t="str">
        <f t="shared" si="54"/>
        <v/>
      </c>
      <c r="Q112" t="str">
        <f t="shared" si="50"/>
        <v/>
      </c>
      <c r="R112" s="26" t="str">
        <f>IF(OR(C112="",C112=" ",C112="FRA",C112="unattached",C112="(no club)",F112="M"),"",COUNTIFS(C$2:C112,C112,D$2:D112,"F*"))</f>
        <v/>
      </c>
      <c r="S112" t="str">
        <f t="shared" si="64"/>
        <v/>
      </c>
      <c r="T112" t="str">
        <f t="shared" si="65"/>
        <v/>
      </c>
      <c r="U112" t="str">
        <f t="shared" si="66"/>
        <v/>
      </c>
      <c r="V112" t="str">
        <f t="shared" si="67"/>
        <v/>
      </c>
      <c r="W112" t="str">
        <f t="shared" si="51"/>
        <v/>
      </c>
      <c r="X112" t="str">
        <f t="shared" si="68"/>
        <v/>
      </c>
      <c r="Y112" t="str">
        <f t="shared" si="52"/>
        <v/>
      </c>
      <c r="Z112" t="str">
        <f t="shared" si="69"/>
        <v/>
      </c>
      <c r="AA112" t="str">
        <f t="shared" si="55"/>
        <v/>
      </c>
      <c r="AB112" t="str">
        <f t="shared" si="53"/>
        <v/>
      </c>
      <c r="AC112" s="26" t="str">
        <f>IF(OR(D112="MSEN",D112="MV40",D112="MV50",D112="MV60",D112="MV70",D112="MV80",D112="MU23",D112="MU19",D112="MU17"),COUNTIF(D$2:D112,"M*"),"")</f>
        <v/>
      </c>
      <c r="AD112" s="3" t="str">
        <f>IF(OR(D112="MU23",D112="MU19",D112="MU17"),COUNTIF(D$2:D112,"MU*"),"")</f>
        <v/>
      </c>
      <c r="AE112" s="3" t="str">
        <f>IF(OR(D112="MU19",D112="MU17"),COUNTIF(D$2:D112,"MU1*"),"")</f>
        <v/>
      </c>
      <c r="AF112" s="3" t="str">
        <f>IF(OR(D112="MU17"),COUNTIF(D$2:D112,"MU17"),"")</f>
        <v/>
      </c>
      <c r="AL112" s="3" t="str">
        <f>IF(OR(D112="MV40",D112="MV50",D112="MV60",D112="MV70",D112="MV80"),COUNTIF(D$2:D112,"MV*"),"")</f>
        <v/>
      </c>
      <c r="AM112" s="3" t="str">
        <f>IF(OR(D112="MV50",D112="MV60",D112="MV70",D112="MV80"),COUNTIF(D$2:D112,"MV50")+COUNTIF(D$2:D112,"MV60")+COUNTIF(D$2:D112,"MV70")+COUNTIF(D$2:D112,"MV80"),"")</f>
        <v/>
      </c>
      <c r="AN112" s="3" t="str">
        <f>IF(OR(D112="MV60",D112="MV70",D112="MV80"),COUNTIF(D$2:D112,"MV60")+COUNTIF(D$2:D112,"MV70")+COUNTIF(D$2:D112,"MV80"),"")</f>
        <v/>
      </c>
      <c r="AO112" s="3" t="str">
        <f>IF(OR(D112="MV70",D112="MV80"),COUNTIF(D$2:D112,"MV70")+COUNTIF(D$2:D112,"MV80"),"")</f>
        <v/>
      </c>
      <c r="AP112" s="26" t="str">
        <f>IF(OR(D112="FSEN",D112="FV40",D112="FV50",D112="FV60",D112="FV70",D112="FV80",D112="FU23",D112="FU19",D112="FU17"),COUNTIF(D$2:D112,"F*"),"")</f>
        <v/>
      </c>
      <c r="AQ112" s="3" t="str">
        <f>IF(OR(D112="FU23",D112="FU19",D112="FU17"),COUNTIF(D$2:D112,"FU*"),"")</f>
        <v/>
      </c>
      <c r="AR112" s="3" t="str">
        <f>IF(OR(D112="FU19",D112="FU17"),COUNTIF(D$2:D112,"FU1*"),"")</f>
        <v/>
      </c>
      <c r="AS112" s="3" t="str">
        <f>IF(OR(D112="FU17"),COUNTIF(D$2:D112,"FU17"),"")</f>
        <v/>
      </c>
      <c r="AT112" s="3" t="str">
        <f>IF(OR(D112="FV40",D112="FV50",D112="FV60",D112="FV70",D112="FV80"),COUNTIF(D$2:D112,"FV*"),"")</f>
        <v/>
      </c>
      <c r="AU112" s="3" t="str">
        <f>IF(OR(D112="FV50",D112="FV60",D112="FV70",D112="FV80"),COUNTIF(D$2:D112,"FV50")+COUNTIF(D$2:D112,"FV60")+COUNTIF(D$2:D112,"FV70")+COUNTIF(D$2:D112,"FV80"),"")</f>
        <v/>
      </c>
      <c r="AV112" s="3" t="str">
        <f>IF(OR(D112="FV60",D112="FV70",D112="FV80"),COUNTIF(D$2:D112,"FV60")+COUNTIF(D$2:D112,"FV70")+COUNTIF(D$2:D112,"FV80"),"")</f>
        <v/>
      </c>
      <c r="AW112" s="3" t="str">
        <f>IF(OR(D112="FV70",D112="FV80"),COUNTIF(D$2:D112,"FV70")+COUNTIF(D$2:D112,"FV80"),"")</f>
        <v/>
      </c>
      <c r="AX112" s="24"/>
    </row>
    <row r="113" spans="1:50" x14ac:dyDescent="0.45">
      <c r="A113" s="3" t="str">
        <v/>
      </c>
      <c r="B113" t="str">
        <v/>
      </c>
      <c r="C113" t="str">
        <v/>
      </c>
      <c r="D113" s="3" t="str">
        <v/>
      </c>
      <c r="E113" s="19" t="str">
        <v/>
      </c>
      <c r="F113" s="42" t="str">
        <f t="shared" si="49"/>
        <v/>
      </c>
      <c r="G113" s="36" t="str">
        <f>IF(OR(C113="",C113=" ",C113="FRA",C113="unattached",C113="(no club)",F113="F"),"",COUNTIFS(C$2:C113,C113,D$2:D113,"M*"))</f>
        <v/>
      </c>
      <c r="H113" t="str">
        <f t="shared" si="57"/>
        <v/>
      </c>
      <c r="I113" t="str">
        <f t="shared" si="56"/>
        <v/>
      </c>
      <c r="J113" t="str">
        <f t="shared" si="58"/>
        <v/>
      </c>
      <c r="K113" t="str">
        <f t="shared" si="59"/>
        <v/>
      </c>
      <c r="L113" t="str">
        <f t="shared" si="60"/>
        <v/>
      </c>
      <c r="M113" t="str">
        <f t="shared" si="61"/>
        <v/>
      </c>
      <c r="N113" t="str">
        <f t="shared" si="62"/>
        <v/>
      </c>
      <c r="O113" t="str">
        <f t="shared" si="63"/>
        <v/>
      </c>
      <c r="P113" t="str">
        <f t="shared" si="54"/>
        <v/>
      </c>
      <c r="Q113" t="str">
        <f t="shared" si="50"/>
        <v/>
      </c>
      <c r="R113" s="26" t="str">
        <f>IF(OR(C113="",C113=" ",C113="FRA",C113="unattached",C113="(no club)",F113="M"),"",COUNTIFS(C$2:C113,C113,D$2:D113,"F*"))</f>
        <v/>
      </c>
      <c r="S113" t="str">
        <f t="shared" si="64"/>
        <v/>
      </c>
      <c r="T113" t="str">
        <f t="shared" si="65"/>
        <v/>
      </c>
      <c r="U113" t="str">
        <f t="shared" si="66"/>
        <v/>
      </c>
      <c r="V113" t="str">
        <f t="shared" si="67"/>
        <v/>
      </c>
      <c r="W113" t="str">
        <f t="shared" si="51"/>
        <v/>
      </c>
      <c r="X113" t="str">
        <f t="shared" si="68"/>
        <v/>
      </c>
      <c r="Y113" t="str">
        <f t="shared" si="52"/>
        <v/>
      </c>
      <c r="Z113" t="str">
        <f t="shared" si="69"/>
        <v/>
      </c>
      <c r="AA113" t="str">
        <f t="shared" si="55"/>
        <v/>
      </c>
      <c r="AB113" t="str">
        <f t="shared" si="53"/>
        <v/>
      </c>
      <c r="AC113" s="26" t="str">
        <f>IF(OR(D113="MSEN",D113="MV40",D113="MV50",D113="MV60",D113="MV70",D113="MV80",D113="MU23",D113="MU19",D113="MU17"),COUNTIF(D$2:D113,"M*"),"")</f>
        <v/>
      </c>
      <c r="AD113" s="3" t="str">
        <f>IF(OR(D113="MU23",D113="MU19",D113="MU17"),COUNTIF(D$2:D113,"MU*"),"")</f>
        <v/>
      </c>
      <c r="AE113" s="3" t="str">
        <f>IF(OR(D113="MU19",D113="MU17"),COUNTIF(D$2:D113,"MU1*"),"")</f>
        <v/>
      </c>
      <c r="AF113" s="3" t="str">
        <f>IF(OR(D113="MU17"),COUNTIF(D$2:D113,"MU17"),"")</f>
        <v/>
      </c>
      <c r="AL113" s="3" t="str">
        <f>IF(OR(D113="MV40",D113="MV50",D113="MV60",D113="MV70",D113="MV80"),COUNTIF(D$2:D113,"MV*"),"")</f>
        <v/>
      </c>
      <c r="AM113" s="3" t="str">
        <f>IF(OR(D113="MV50",D113="MV60",D113="MV70",D113="MV80"),COUNTIF(D$2:D113,"MV50")+COUNTIF(D$2:D113,"MV60")+COUNTIF(D$2:D113,"MV70")+COUNTIF(D$2:D113,"MV80"),"")</f>
        <v/>
      </c>
      <c r="AN113" s="3" t="str">
        <f>IF(OR(D113="MV60",D113="MV70",D113="MV80"),COUNTIF(D$2:D113,"MV60")+COUNTIF(D$2:D113,"MV70")+COUNTIF(D$2:D113,"MV80"),"")</f>
        <v/>
      </c>
      <c r="AO113" s="3" t="str">
        <f>IF(OR(D113="MV70",D113="MV80"),COUNTIF(D$2:D113,"MV70")+COUNTIF(D$2:D113,"MV80"),"")</f>
        <v/>
      </c>
      <c r="AP113" s="26" t="str">
        <f>IF(OR(D113="FSEN",D113="FV40",D113="FV50",D113="FV60",D113="FV70",D113="FV80",D113="FU23",D113="FU19",D113="FU17"),COUNTIF(D$2:D113,"F*"),"")</f>
        <v/>
      </c>
      <c r="AQ113" s="3" t="str">
        <f>IF(OR(D113="FU23",D113="FU19",D113="FU17"),COUNTIF(D$2:D113,"FU*"),"")</f>
        <v/>
      </c>
      <c r="AR113" s="3" t="str">
        <f>IF(OR(D113="FU19",D113="FU17"),COUNTIF(D$2:D113,"FU1*"),"")</f>
        <v/>
      </c>
      <c r="AS113" s="3" t="str">
        <f>IF(OR(D113="FU17"),COUNTIF(D$2:D113,"FU17"),"")</f>
        <v/>
      </c>
      <c r="AT113" s="3" t="str">
        <f>IF(OR(D113="FV40",D113="FV50",D113="FV60",D113="FV70",D113="FV80"),COUNTIF(D$2:D113,"FV*"),"")</f>
        <v/>
      </c>
      <c r="AU113" s="3" t="str">
        <f>IF(OR(D113="FV50",D113="FV60",D113="FV70",D113="FV80"),COUNTIF(D$2:D113,"FV50")+COUNTIF(D$2:D113,"FV60")+COUNTIF(D$2:D113,"FV70")+COUNTIF(D$2:D113,"FV80"),"")</f>
        <v/>
      </c>
      <c r="AV113" s="3" t="str">
        <f>IF(OR(D113="FV60",D113="FV70",D113="FV80"),COUNTIF(D$2:D113,"FV60")+COUNTIF(D$2:D113,"FV70")+COUNTIF(D$2:D113,"FV80"),"")</f>
        <v/>
      </c>
      <c r="AW113" s="3" t="str">
        <f>IF(OR(D113="FV70",D113="FV80"),COUNTIF(D$2:D113,"FV70")+COUNTIF(D$2:D113,"FV80"),"")</f>
        <v/>
      </c>
      <c r="AX113" s="24"/>
    </row>
    <row r="114" spans="1:50" x14ac:dyDescent="0.45">
      <c r="A114" s="3" t="str">
        <v/>
      </c>
      <c r="B114" t="str">
        <v/>
      </c>
      <c r="C114" t="str">
        <v/>
      </c>
      <c r="D114" s="3" t="str">
        <v/>
      </c>
      <c r="E114" s="19" t="str">
        <v/>
      </c>
      <c r="F114" s="42" t="str">
        <f t="shared" si="49"/>
        <v/>
      </c>
      <c r="G114" s="36" t="str">
        <f>IF(OR(C114="",C114=" ",C114="FRA",C114="unattached",C114="(no club)",F114="F"),"",COUNTIFS(C$2:C114,C114,D$2:D114,"M*"))</f>
        <v/>
      </c>
      <c r="H114" t="str">
        <f t="shared" si="57"/>
        <v/>
      </c>
      <c r="I114" t="str">
        <f t="shared" si="56"/>
        <v/>
      </c>
      <c r="J114" t="str">
        <f t="shared" si="58"/>
        <v/>
      </c>
      <c r="K114" t="str">
        <f t="shared" si="59"/>
        <v/>
      </c>
      <c r="L114" t="str">
        <f t="shared" si="60"/>
        <v/>
      </c>
      <c r="M114" t="str">
        <f t="shared" si="61"/>
        <v/>
      </c>
      <c r="N114" t="str">
        <f t="shared" si="62"/>
        <v/>
      </c>
      <c r="O114" t="str">
        <f t="shared" si="63"/>
        <v/>
      </c>
      <c r="P114" t="str">
        <f t="shared" si="54"/>
        <v/>
      </c>
      <c r="Q114" t="str">
        <f t="shared" si="50"/>
        <v/>
      </c>
      <c r="R114" s="26" t="str">
        <f>IF(OR(C114="",C114=" ",C114="FRA",C114="unattached",C114="(no club)",F114="M"),"",COUNTIFS(C$2:C114,C114,D$2:D114,"F*"))</f>
        <v/>
      </c>
      <c r="S114" t="str">
        <f t="shared" si="64"/>
        <v/>
      </c>
      <c r="T114" t="str">
        <f t="shared" si="65"/>
        <v/>
      </c>
      <c r="U114" t="str">
        <f t="shared" si="66"/>
        <v/>
      </c>
      <c r="V114" t="str">
        <f t="shared" si="67"/>
        <v/>
      </c>
      <c r="W114" t="str">
        <f t="shared" si="51"/>
        <v/>
      </c>
      <c r="X114" t="str">
        <f t="shared" si="68"/>
        <v/>
      </c>
      <c r="Y114" t="str">
        <f t="shared" si="52"/>
        <v/>
      </c>
      <c r="Z114" t="str">
        <f t="shared" si="69"/>
        <v/>
      </c>
      <c r="AA114" t="str">
        <f t="shared" si="55"/>
        <v/>
      </c>
      <c r="AB114" t="str">
        <f t="shared" si="53"/>
        <v/>
      </c>
      <c r="AC114" s="26" t="str">
        <f>IF(OR(D114="MSEN",D114="MV40",D114="MV50",D114="MV60",D114="MV70",D114="MV80",D114="MU23",D114="MU19",D114="MU17"),COUNTIF(D$2:D114,"M*"),"")</f>
        <v/>
      </c>
      <c r="AD114" s="3" t="str">
        <f>IF(OR(D114="MU23",D114="MU19",D114="MU17"),COUNTIF(D$2:D114,"MU*"),"")</f>
        <v/>
      </c>
      <c r="AE114" s="3" t="str">
        <f>IF(OR(D114="MU19",D114="MU17"),COUNTIF(D$2:D114,"MU1*"),"")</f>
        <v/>
      </c>
      <c r="AF114" s="3" t="str">
        <f>IF(OR(D114="MU17"),COUNTIF(D$2:D114,"MU17"),"")</f>
        <v/>
      </c>
      <c r="AL114" s="3" t="str">
        <f>IF(OR(D114="MV40",D114="MV50",D114="MV60",D114="MV70",D114="MV80"),COUNTIF(D$2:D114,"MV*"),"")</f>
        <v/>
      </c>
      <c r="AM114" s="3" t="str">
        <f>IF(OR(D114="MV50",D114="MV60",D114="MV70",D114="MV80"),COUNTIF(D$2:D114,"MV50")+COUNTIF(D$2:D114,"MV60")+COUNTIF(D$2:D114,"MV70")+COUNTIF(D$2:D114,"MV80"),"")</f>
        <v/>
      </c>
      <c r="AN114" s="3" t="str">
        <f>IF(OR(D114="MV60",D114="MV70",D114="MV80"),COUNTIF(D$2:D114,"MV60")+COUNTIF(D$2:D114,"MV70")+COUNTIF(D$2:D114,"MV80"),"")</f>
        <v/>
      </c>
      <c r="AO114" s="3" t="str">
        <f>IF(OR(D114="MV70",D114="MV80"),COUNTIF(D$2:D114,"MV70")+COUNTIF(D$2:D114,"MV80"),"")</f>
        <v/>
      </c>
      <c r="AP114" s="26" t="str">
        <f>IF(OR(D114="FSEN",D114="FV40",D114="FV50",D114="FV60",D114="FV70",D114="FV80",D114="FU23",D114="FU19",D114="FU17"),COUNTIF(D$2:D114,"F*"),"")</f>
        <v/>
      </c>
      <c r="AQ114" s="3" t="str">
        <f>IF(OR(D114="FU23",D114="FU19",D114="FU17"),COUNTIF(D$2:D114,"FU*"),"")</f>
        <v/>
      </c>
      <c r="AR114" s="3" t="str">
        <f>IF(OR(D114="FU19",D114="FU17"),COUNTIF(D$2:D114,"FU1*"),"")</f>
        <v/>
      </c>
      <c r="AS114" s="3" t="str">
        <f>IF(OR(D114="FU17"),COUNTIF(D$2:D114,"FU17"),"")</f>
        <v/>
      </c>
      <c r="AT114" s="3" t="str">
        <f>IF(OR(D114="FV40",D114="FV50",D114="FV60",D114="FV70",D114="FV80"),COUNTIF(D$2:D114,"FV*"),"")</f>
        <v/>
      </c>
      <c r="AU114" s="3" t="str">
        <f>IF(OR(D114="FV50",D114="FV60",D114="FV70",D114="FV80"),COUNTIF(D$2:D114,"FV50")+COUNTIF(D$2:D114,"FV60")+COUNTIF(D$2:D114,"FV70")+COUNTIF(D$2:D114,"FV80"),"")</f>
        <v/>
      </c>
      <c r="AV114" s="3" t="str">
        <f>IF(OR(D114="FV60",D114="FV70",D114="FV80"),COUNTIF(D$2:D114,"FV60")+COUNTIF(D$2:D114,"FV70")+COUNTIF(D$2:D114,"FV80"),"")</f>
        <v/>
      </c>
      <c r="AW114" s="3" t="str">
        <f>IF(OR(D114="FV70",D114="FV80"),COUNTIF(D$2:D114,"FV70")+COUNTIF(D$2:D114,"FV80"),"")</f>
        <v/>
      </c>
      <c r="AX114" s="24"/>
    </row>
    <row r="115" spans="1:50" x14ac:dyDescent="0.45">
      <c r="A115" s="3" t="str">
        <v/>
      </c>
      <c r="B115" t="str">
        <v/>
      </c>
      <c r="C115" t="str">
        <v/>
      </c>
      <c r="D115" s="3" t="str">
        <v/>
      </c>
      <c r="E115" s="19" t="str">
        <v/>
      </c>
      <c r="F115" s="42" t="str">
        <f t="shared" si="49"/>
        <v/>
      </c>
      <c r="G115" s="36" t="str">
        <f>IF(OR(C115="",C115=" ",C115="FRA",C115="unattached",C115="(no club)",F115="F"),"",COUNTIFS(C$2:C115,C115,D$2:D115,"M*"))</f>
        <v/>
      </c>
      <c r="H115" t="str">
        <f t="shared" si="57"/>
        <v/>
      </c>
      <c r="I115" t="str">
        <f t="shared" si="56"/>
        <v/>
      </c>
      <c r="J115" t="str">
        <f t="shared" si="58"/>
        <v/>
      </c>
      <c r="K115" t="str">
        <f t="shared" si="59"/>
        <v/>
      </c>
      <c r="L115" t="str">
        <f t="shared" si="60"/>
        <v/>
      </c>
      <c r="M115" t="str">
        <f t="shared" si="61"/>
        <v/>
      </c>
      <c r="N115" t="str">
        <f t="shared" si="62"/>
        <v/>
      </c>
      <c r="O115" t="str">
        <f t="shared" si="63"/>
        <v/>
      </c>
      <c r="P115" t="str">
        <f t="shared" si="54"/>
        <v/>
      </c>
      <c r="Q115" t="str">
        <f t="shared" si="50"/>
        <v/>
      </c>
      <c r="R115" s="26" t="str">
        <f>IF(OR(C115="",C115=" ",C115="FRA",C115="unattached",C115="(no club)",F115="M"),"",COUNTIFS(C$2:C115,C115,D$2:D115,"F*"))</f>
        <v/>
      </c>
      <c r="S115" t="str">
        <f t="shared" si="64"/>
        <v/>
      </c>
      <c r="T115" t="str">
        <f t="shared" si="65"/>
        <v/>
      </c>
      <c r="U115" t="str">
        <f t="shared" si="66"/>
        <v/>
      </c>
      <c r="V115" t="str">
        <f t="shared" si="67"/>
        <v/>
      </c>
      <c r="W115" t="str">
        <f t="shared" si="51"/>
        <v/>
      </c>
      <c r="X115" t="str">
        <f t="shared" si="68"/>
        <v/>
      </c>
      <c r="Y115" t="str">
        <f t="shared" si="52"/>
        <v/>
      </c>
      <c r="Z115" t="str">
        <f t="shared" si="69"/>
        <v/>
      </c>
      <c r="AA115" t="str">
        <f t="shared" si="55"/>
        <v/>
      </c>
      <c r="AB115" t="str">
        <f t="shared" si="53"/>
        <v/>
      </c>
      <c r="AC115" s="26" t="str">
        <f>IF(OR(D115="MSEN",D115="MV40",D115="MV50",D115="MV60",D115="MV70",D115="MV80",D115="MU23",D115="MU19",D115="MU17"),COUNTIF(D$2:D115,"M*"),"")</f>
        <v/>
      </c>
      <c r="AD115" s="3" t="str">
        <f>IF(OR(D115="MU23",D115="MU19",D115="MU17"),COUNTIF(D$2:D115,"MU*"),"")</f>
        <v/>
      </c>
      <c r="AE115" s="3" t="str">
        <f>IF(OR(D115="MU19",D115="MU17"),COUNTIF(D$2:D115,"MU1*"),"")</f>
        <v/>
      </c>
      <c r="AF115" s="3" t="str">
        <f>IF(OR(D115="MU17"),COUNTIF(D$2:D115,"MU17"),"")</f>
        <v/>
      </c>
      <c r="AL115" s="3" t="str">
        <f>IF(OR(D115="MV40",D115="MV50",D115="MV60",D115="MV70",D115="MV80"),COUNTIF(D$2:D115,"MV*"),"")</f>
        <v/>
      </c>
      <c r="AM115" s="3" t="str">
        <f>IF(OR(D115="MV50",D115="MV60",D115="MV70",D115="MV80"),COUNTIF(D$2:D115,"MV50")+COUNTIF(D$2:D115,"MV60")+COUNTIF(D$2:D115,"MV70")+COUNTIF(D$2:D115,"MV80"),"")</f>
        <v/>
      </c>
      <c r="AN115" s="3" t="str">
        <f>IF(OR(D115="MV60",D115="MV70",D115="MV80"),COUNTIF(D$2:D115,"MV60")+COUNTIF(D$2:D115,"MV70")+COUNTIF(D$2:D115,"MV80"),"")</f>
        <v/>
      </c>
      <c r="AO115" s="3" t="str">
        <f>IF(OR(D115="MV70",D115="MV80"),COUNTIF(D$2:D115,"MV70")+COUNTIF(D$2:D115,"MV80"),"")</f>
        <v/>
      </c>
      <c r="AP115" s="26" t="str">
        <f>IF(OR(D115="FSEN",D115="FV40",D115="FV50",D115="FV60",D115="FV70",D115="FV80",D115="FU23",D115="FU19",D115="FU17"),COUNTIF(D$2:D115,"F*"),"")</f>
        <v/>
      </c>
      <c r="AQ115" s="3" t="str">
        <f>IF(OR(D115="FU23",D115="FU19",D115="FU17"),COUNTIF(D$2:D115,"FU*"),"")</f>
        <v/>
      </c>
      <c r="AR115" s="3" t="str">
        <f>IF(OR(D115="FU19",D115="FU17"),COUNTIF(D$2:D115,"FU1*"),"")</f>
        <v/>
      </c>
      <c r="AS115" s="3" t="str">
        <f>IF(OR(D115="FU17"),COUNTIF(D$2:D115,"FU17"),"")</f>
        <v/>
      </c>
      <c r="AT115" s="3" t="str">
        <f>IF(OR(D115="FV40",D115="FV50",D115="FV60",D115="FV70",D115="FV80"),COUNTIF(D$2:D115,"FV*"),"")</f>
        <v/>
      </c>
      <c r="AU115" s="3" t="str">
        <f>IF(OR(D115="FV50",D115="FV60",D115="FV70",D115="FV80"),COUNTIF(D$2:D115,"FV50")+COUNTIF(D$2:D115,"FV60")+COUNTIF(D$2:D115,"FV70")+COUNTIF(D$2:D115,"FV80"),"")</f>
        <v/>
      </c>
      <c r="AV115" s="3" t="str">
        <f>IF(OR(D115="FV60",D115="FV70",D115="FV80"),COUNTIF(D$2:D115,"FV60")+COUNTIF(D$2:D115,"FV70")+COUNTIF(D$2:D115,"FV80"),"")</f>
        <v/>
      </c>
      <c r="AW115" s="3" t="str">
        <f>IF(OR(D115="FV70",D115="FV80"),COUNTIF(D$2:D115,"FV70")+COUNTIF(D$2:D115,"FV80"),"")</f>
        <v/>
      </c>
      <c r="AX115" s="24"/>
    </row>
    <row r="116" spans="1:50" x14ac:dyDescent="0.45">
      <c r="A116" s="3" t="str">
        <v/>
      </c>
      <c r="B116" t="str">
        <v/>
      </c>
      <c r="C116" t="str">
        <v/>
      </c>
      <c r="D116" s="3" t="str">
        <v/>
      </c>
      <c r="E116" s="19" t="str">
        <v/>
      </c>
      <c r="F116" s="42" t="str">
        <f t="shared" si="49"/>
        <v/>
      </c>
      <c r="G116" s="36" t="str">
        <f>IF(OR(C116="",C116=" ",C116="FRA",C116="unattached",C116="(no club)",F116="F"),"",COUNTIFS(C$2:C116,C116,D$2:D116,"M*"))</f>
        <v/>
      </c>
      <c r="H116" t="str">
        <f t="shared" si="57"/>
        <v/>
      </c>
      <c r="I116" t="str">
        <f t="shared" ref="I116:I150" si="70">IF(G116=3,C116,"")</f>
        <v/>
      </c>
      <c r="J116" t="str">
        <f t="shared" si="58"/>
        <v/>
      </c>
      <c r="K116" t="str">
        <f t="shared" si="59"/>
        <v/>
      </c>
      <c r="L116" t="str">
        <f t="shared" si="60"/>
        <v/>
      </c>
      <c r="M116" t="str">
        <f t="shared" si="61"/>
        <v/>
      </c>
      <c r="N116" t="str">
        <f t="shared" si="62"/>
        <v/>
      </c>
      <c r="O116" t="str">
        <f t="shared" si="63"/>
        <v/>
      </c>
      <c r="P116" t="str">
        <f t="shared" si="54"/>
        <v/>
      </c>
      <c r="Q116" t="str">
        <f t="shared" si="50"/>
        <v/>
      </c>
      <c r="R116" s="26" t="str">
        <f>IF(OR(C116="",C116=" ",C116="FRA",C116="unattached",C116="(no club)",F116="M"),"",COUNTIFS(C$2:C116,C116,D$2:D116,"F*"))</f>
        <v/>
      </c>
      <c r="S116" t="str">
        <f t="shared" si="64"/>
        <v/>
      </c>
      <c r="T116" t="str">
        <f t="shared" si="65"/>
        <v/>
      </c>
      <c r="U116" t="str">
        <f t="shared" si="66"/>
        <v/>
      </c>
      <c r="V116" t="str">
        <f t="shared" si="67"/>
        <v/>
      </c>
      <c r="W116" t="str">
        <f t="shared" si="51"/>
        <v/>
      </c>
      <c r="X116" t="str">
        <f t="shared" si="68"/>
        <v/>
      </c>
      <c r="Y116" t="str">
        <f t="shared" si="52"/>
        <v/>
      </c>
      <c r="Z116" t="str">
        <f t="shared" si="69"/>
        <v/>
      </c>
      <c r="AA116" t="str">
        <f t="shared" si="55"/>
        <v/>
      </c>
      <c r="AB116" t="str">
        <f t="shared" si="53"/>
        <v/>
      </c>
      <c r="AC116" s="26" t="str">
        <f>IF(OR(D116="MSEN",D116="MV40",D116="MV50",D116="MV60",D116="MV70",D116="MV80",D116="MU23",D116="MU19",D116="MU17"),COUNTIF(D$2:D116,"M*"),"")</f>
        <v/>
      </c>
      <c r="AD116" s="3" t="str">
        <f>IF(OR(D116="MU23",D116="MU19",D116="MU17"),COUNTIF(D$2:D116,"MU*"),"")</f>
        <v/>
      </c>
      <c r="AE116" s="3" t="str">
        <f>IF(OR(D116="MU19",D116="MU17"),COUNTIF(D$2:D116,"MU1*"),"")</f>
        <v/>
      </c>
      <c r="AF116" s="3" t="str">
        <f>IF(OR(D116="MU17"),COUNTIF(D$2:D116,"MU17"),"")</f>
        <v/>
      </c>
      <c r="AL116" s="3" t="str">
        <f>IF(OR(D116="MV40",D116="MV50",D116="MV60",D116="MV70",D116="MV80"),COUNTIF(D$2:D116,"MV*"),"")</f>
        <v/>
      </c>
      <c r="AM116" s="3" t="str">
        <f>IF(OR(D116="MV50",D116="MV60",D116="MV70",D116="MV80"),COUNTIF(D$2:D116,"MV50")+COUNTIF(D$2:D116,"MV60")+COUNTIF(D$2:D116,"MV70")+COUNTIF(D$2:D116,"MV80"),"")</f>
        <v/>
      </c>
      <c r="AN116" s="3" t="str">
        <f>IF(OR(D116="MV60",D116="MV70",D116="MV80"),COUNTIF(D$2:D116,"MV60")+COUNTIF(D$2:D116,"MV70")+COUNTIF(D$2:D116,"MV80"),"")</f>
        <v/>
      </c>
      <c r="AO116" s="3" t="str">
        <f>IF(OR(D116="MV70",D116="MV80"),COUNTIF(D$2:D116,"MV70")+COUNTIF(D$2:D116,"MV80"),"")</f>
        <v/>
      </c>
      <c r="AP116" s="26" t="str">
        <f>IF(OR(D116="FSEN",D116="FV40",D116="FV50",D116="FV60",D116="FV70",D116="FV80",D116="FU23",D116="FU19",D116="FU17"),COUNTIF(D$2:D116,"F*"),"")</f>
        <v/>
      </c>
      <c r="AQ116" s="3" t="str">
        <f>IF(OR(D116="FU23",D116="FU19",D116="FU17"),COUNTIF(D$2:D116,"FU*"),"")</f>
        <v/>
      </c>
      <c r="AR116" s="3" t="str">
        <f>IF(OR(D116="FU19",D116="FU17"),COUNTIF(D$2:D116,"FU1*"),"")</f>
        <v/>
      </c>
      <c r="AS116" s="3" t="str">
        <f>IF(OR(D116="FU17"),COUNTIF(D$2:D116,"FU17"),"")</f>
        <v/>
      </c>
      <c r="AT116" s="3" t="str">
        <f>IF(OR(D116="FV40",D116="FV50",D116="FV60",D116="FV70",D116="FV80"),COUNTIF(D$2:D116,"FV*"),"")</f>
        <v/>
      </c>
      <c r="AU116" s="3" t="str">
        <f>IF(OR(D116="FV50",D116="FV60",D116="FV70",D116="FV80"),COUNTIF(D$2:D116,"FV50")+COUNTIF(D$2:D116,"FV60")+COUNTIF(D$2:D116,"FV70")+COUNTIF(D$2:D116,"FV80"),"")</f>
        <v/>
      </c>
      <c r="AV116" s="3" t="str">
        <f>IF(OR(D116="FV60",D116="FV70",D116="FV80"),COUNTIF(D$2:D116,"FV60")+COUNTIF(D$2:D116,"FV70")+COUNTIF(D$2:D116,"FV80"),"")</f>
        <v/>
      </c>
      <c r="AW116" s="3" t="str">
        <f>IF(OR(D116="FV70",D116="FV80"),COUNTIF(D$2:D116,"FV70")+COUNTIF(D$2:D116,"FV80"),"")</f>
        <v/>
      </c>
      <c r="AX116" s="24"/>
    </row>
    <row r="117" spans="1:50" x14ac:dyDescent="0.45">
      <c r="A117" s="3" t="str">
        <v/>
      </c>
      <c r="B117" t="str">
        <v/>
      </c>
      <c r="C117" t="str">
        <v/>
      </c>
      <c r="D117" s="3" t="str">
        <v/>
      </c>
      <c r="E117" s="19" t="str">
        <v/>
      </c>
      <c r="F117" s="42" t="str">
        <f t="shared" si="49"/>
        <v/>
      </c>
      <c r="G117" s="36" t="str">
        <f>IF(OR(C117="",C117=" ",C117="FRA",C117="unattached",C117="(no club)",F117="F"),"",COUNTIFS(C$2:C117,C117,D$2:D117,"M*"))</f>
        <v/>
      </c>
      <c r="H117" t="str">
        <f t="shared" si="57"/>
        <v/>
      </c>
      <c r="I117" t="str">
        <f t="shared" si="70"/>
        <v/>
      </c>
      <c r="J117" t="str">
        <f t="shared" si="58"/>
        <v/>
      </c>
      <c r="K117" t="str">
        <f t="shared" si="59"/>
        <v/>
      </c>
      <c r="L117" t="str">
        <f t="shared" si="60"/>
        <v/>
      </c>
      <c r="M117" t="str">
        <f t="shared" si="61"/>
        <v/>
      </c>
      <c r="N117" t="str">
        <f t="shared" si="62"/>
        <v/>
      </c>
      <c r="O117" t="str">
        <f t="shared" si="63"/>
        <v/>
      </c>
      <c r="P117" t="str">
        <f t="shared" si="54"/>
        <v/>
      </c>
      <c r="Q117" t="str">
        <f t="shared" si="50"/>
        <v/>
      </c>
      <c r="R117" s="26" t="str">
        <f>IF(OR(C117="",C117=" ",C117="FRA",C117="unattached",C117="(no club)",F117="M"),"",COUNTIFS(C$2:C117,C117,D$2:D117,"F*"))</f>
        <v/>
      </c>
      <c r="S117" t="str">
        <f t="shared" si="64"/>
        <v/>
      </c>
      <c r="T117" t="str">
        <f t="shared" si="65"/>
        <v/>
      </c>
      <c r="U117" t="str">
        <f t="shared" si="66"/>
        <v/>
      </c>
      <c r="V117" t="str">
        <f t="shared" si="67"/>
        <v/>
      </c>
      <c r="W117" t="str">
        <f t="shared" si="51"/>
        <v/>
      </c>
      <c r="X117" t="str">
        <f t="shared" si="68"/>
        <v/>
      </c>
      <c r="Y117" t="str">
        <f t="shared" si="52"/>
        <v/>
      </c>
      <c r="Z117" t="str">
        <f t="shared" si="69"/>
        <v/>
      </c>
      <c r="AA117" t="str">
        <f t="shared" si="55"/>
        <v/>
      </c>
      <c r="AB117" t="str">
        <f t="shared" si="53"/>
        <v/>
      </c>
      <c r="AC117" s="26" t="str">
        <f>IF(OR(D117="MSEN",D117="MV40",D117="MV50",D117="MV60",D117="MV70",D117="MV80",D117="MU23",D117="MU19",D117="MU17"),COUNTIF(D$2:D117,"M*"),"")</f>
        <v/>
      </c>
      <c r="AD117" s="3" t="str">
        <f>IF(OR(D117="MU23",D117="MU19",D117="MU17"),COUNTIF(D$2:D117,"MU*"),"")</f>
        <v/>
      </c>
      <c r="AE117" s="3" t="str">
        <f>IF(OR(D117="MU19",D117="MU17"),COUNTIF(D$2:D117,"MU1*"),"")</f>
        <v/>
      </c>
      <c r="AF117" s="3" t="str">
        <f>IF(OR(D117="MU17"),COUNTIF(D$2:D117,"MU17"),"")</f>
        <v/>
      </c>
      <c r="AL117" s="3" t="str">
        <f>IF(OR(D117="MV40",D117="MV50",D117="MV60",D117="MV70",D117="MV80"),COUNTIF(D$2:D117,"MV*"),"")</f>
        <v/>
      </c>
      <c r="AM117" s="3" t="str">
        <f>IF(OR(D117="MV50",D117="MV60",D117="MV70",D117="MV80"),COUNTIF(D$2:D117,"MV50")+COUNTIF(D$2:D117,"MV60")+COUNTIF(D$2:D117,"MV70")+COUNTIF(D$2:D117,"MV80"),"")</f>
        <v/>
      </c>
      <c r="AN117" s="3" t="str">
        <f>IF(OR(D117="MV60",D117="MV70",D117="MV80"),COUNTIF(D$2:D117,"MV60")+COUNTIF(D$2:D117,"MV70")+COUNTIF(D$2:D117,"MV80"),"")</f>
        <v/>
      </c>
      <c r="AO117" s="3" t="str">
        <f>IF(OR(D117="MV70",D117="MV80"),COUNTIF(D$2:D117,"MV70")+COUNTIF(D$2:D117,"MV80"),"")</f>
        <v/>
      </c>
      <c r="AP117" s="26" t="str">
        <f>IF(OR(D117="FSEN",D117="FV40",D117="FV50",D117="FV60",D117="FV70",D117="FV80",D117="FU23",D117="FU19",D117="FU17"),COUNTIF(D$2:D117,"F*"),"")</f>
        <v/>
      </c>
      <c r="AQ117" s="3" t="str">
        <f>IF(OR(D117="FU23",D117="FU19",D117="FU17"),COUNTIF(D$2:D117,"FU*"),"")</f>
        <v/>
      </c>
      <c r="AR117" s="3" t="str">
        <f>IF(OR(D117="FU19",D117="FU17"),COUNTIF(D$2:D117,"FU1*"),"")</f>
        <v/>
      </c>
      <c r="AS117" s="3" t="str">
        <f>IF(OR(D117="FU17"),COUNTIF(D$2:D117,"FU17"),"")</f>
        <v/>
      </c>
      <c r="AT117" s="3" t="str">
        <f>IF(OR(D117="FV40",D117="FV50",D117="FV60",D117="FV70",D117="FV80"),COUNTIF(D$2:D117,"FV*"),"")</f>
        <v/>
      </c>
      <c r="AU117" s="3" t="str">
        <f>IF(OR(D117="FV50",D117="FV60",D117="FV70",D117="FV80"),COUNTIF(D$2:D117,"FV50")+COUNTIF(D$2:D117,"FV60")+COUNTIF(D$2:D117,"FV70")+COUNTIF(D$2:D117,"FV80"),"")</f>
        <v/>
      </c>
      <c r="AV117" s="3" t="str">
        <f>IF(OR(D117="FV60",D117="FV70",D117="FV80"),COUNTIF(D$2:D117,"FV60")+COUNTIF(D$2:D117,"FV70")+COUNTIF(D$2:D117,"FV80"),"")</f>
        <v/>
      </c>
      <c r="AW117" s="3" t="str">
        <f>IF(OR(D117="FV70",D117="FV80"),COUNTIF(D$2:D117,"FV70")+COUNTIF(D$2:D117,"FV80"),"")</f>
        <v/>
      </c>
      <c r="AX117" s="24"/>
    </row>
    <row r="118" spans="1:50" x14ac:dyDescent="0.45">
      <c r="A118" s="3" t="str">
        <v/>
      </c>
      <c r="B118" t="str">
        <v/>
      </c>
      <c r="C118" t="str">
        <v/>
      </c>
      <c r="D118" s="3" t="str">
        <v/>
      </c>
      <c r="E118" s="19" t="str">
        <v/>
      </c>
      <c r="F118" s="42" t="str">
        <f t="shared" si="49"/>
        <v/>
      </c>
      <c r="G118" s="36" t="str">
        <f>IF(OR(C118="",C118=" ",C118="FRA",C118="unattached",C118="(no club)",F118="F"),"",COUNTIFS(C$2:C118,C118,D$2:D118,"M*"))</f>
        <v/>
      </c>
      <c r="H118" t="str">
        <f t="shared" si="57"/>
        <v/>
      </c>
      <c r="I118" t="str">
        <f t="shared" si="70"/>
        <v/>
      </c>
      <c r="J118" t="str">
        <f t="shared" si="58"/>
        <v/>
      </c>
      <c r="K118" t="str">
        <f t="shared" si="59"/>
        <v/>
      </c>
      <c r="L118" t="str">
        <f t="shared" si="60"/>
        <v/>
      </c>
      <c r="M118" t="str">
        <f t="shared" si="61"/>
        <v/>
      </c>
      <c r="N118" t="str">
        <f t="shared" si="62"/>
        <v/>
      </c>
      <c r="O118" t="str">
        <f t="shared" si="63"/>
        <v/>
      </c>
      <c r="P118" t="str">
        <f t="shared" si="54"/>
        <v/>
      </c>
      <c r="Q118" t="str">
        <f t="shared" si="50"/>
        <v/>
      </c>
      <c r="R118" s="26" t="str">
        <f>IF(OR(C118="",C118=" ",C118="FRA",C118="unattached",C118="(no club)",F118="M"),"",COUNTIFS(C$2:C118,C118,D$2:D118,"F*"))</f>
        <v/>
      </c>
      <c r="S118" t="str">
        <f t="shared" si="64"/>
        <v/>
      </c>
      <c r="T118" t="str">
        <f t="shared" si="65"/>
        <v/>
      </c>
      <c r="U118" t="str">
        <f t="shared" si="66"/>
        <v/>
      </c>
      <c r="V118" t="str">
        <f t="shared" si="67"/>
        <v/>
      </c>
      <c r="W118" t="str">
        <f t="shared" si="51"/>
        <v/>
      </c>
      <c r="X118" t="str">
        <f t="shared" si="68"/>
        <v/>
      </c>
      <c r="Y118" t="str">
        <f t="shared" si="52"/>
        <v/>
      </c>
      <c r="Z118" t="str">
        <f t="shared" si="69"/>
        <v/>
      </c>
      <c r="AA118" t="str">
        <f t="shared" si="55"/>
        <v/>
      </c>
      <c r="AB118" t="str">
        <f t="shared" si="53"/>
        <v/>
      </c>
      <c r="AC118" s="26" t="str">
        <f>IF(OR(D118="MSEN",D118="MV40",D118="MV50",D118="MV60",D118="MV70",D118="MV80",D118="MU23",D118="MU19",D118="MU17"),COUNTIF(D$2:D118,"M*"),"")</f>
        <v/>
      </c>
      <c r="AD118" s="3" t="str">
        <f>IF(OR(D118="MU23",D118="MU19",D118="MU17"),COUNTIF(D$2:D118,"MU*"),"")</f>
        <v/>
      </c>
      <c r="AE118" s="3" t="str">
        <f>IF(OR(D118="MU19",D118="MU17"),COUNTIF(D$2:D118,"MU1*"),"")</f>
        <v/>
      </c>
      <c r="AF118" s="3" t="str">
        <f>IF(OR(D118="MU17"),COUNTIF(D$2:D118,"MU17"),"")</f>
        <v/>
      </c>
      <c r="AL118" s="3" t="str">
        <f>IF(OR(D118="MV40",D118="MV50",D118="MV60",D118="MV70",D118="MV80"),COUNTIF(D$2:D118,"MV*"),"")</f>
        <v/>
      </c>
      <c r="AM118" s="3" t="str">
        <f>IF(OR(D118="MV50",D118="MV60",D118="MV70",D118="MV80"),COUNTIF(D$2:D118,"MV50")+COUNTIF(D$2:D118,"MV60")+COUNTIF(D$2:D118,"MV70")+COUNTIF(D$2:D118,"MV80"),"")</f>
        <v/>
      </c>
      <c r="AN118" s="3" t="str">
        <f>IF(OR(D118="MV60",D118="MV70",D118="MV80"),COUNTIF(D$2:D118,"MV60")+COUNTIF(D$2:D118,"MV70")+COUNTIF(D$2:D118,"MV80"),"")</f>
        <v/>
      </c>
      <c r="AO118" s="3" t="str">
        <f>IF(OR(D118="MV70",D118="MV80"),COUNTIF(D$2:D118,"MV70")+COUNTIF(D$2:D118,"MV80"),"")</f>
        <v/>
      </c>
      <c r="AP118" s="26" t="str">
        <f>IF(OR(D118="FSEN",D118="FV40",D118="FV50",D118="FV60",D118="FV70",D118="FV80",D118="FU23",D118="FU19",D118="FU17"),COUNTIF(D$2:D118,"F*"),"")</f>
        <v/>
      </c>
      <c r="AQ118" s="3" t="str">
        <f>IF(OR(D118="FU23",D118="FU19",D118="FU17"),COUNTIF(D$2:D118,"FU*"),"")</f>
        <v/>
      </c>
      <c r="AR118" s="3" t="str">
        <f>IF(OR(D118="FU19",D118="FU17"),COUNTIF(D$2:D118,"FU1*"),"")</f>
        <v/>
      </c>
      <c r="AS118" s="3" t="str">
        <f>IF(OR(D118="FU17"),COUNTIF(D$2:D118,"FU17"),"")</f>
        <v/>
      </c>
      <c r="AT118" s="3" t="str">
        <f>IF(OR(D118="FV40",D118="FV50",D118="FV60",D118="FV70",D118="FV80"),COUNTIF(D$2:D118,"FV*"),"")</f>
        <v/>
      </c>
      <c r="AU118" s="3" t="str">
        <f>IF(OR(D118="FV50",D118="FV60",D118="FV70",D118="FV80"),COUNTIF(D$2:D118,"FV50")+COUNTIF(D$2:D118,"FV60")+COUNTIF(D$2:D118,"FV70")+COUNTIF(D$2:D118,"FV80"),"")</f>
        <v/>
      </c>
      <c r="AV118" s="3" t="str">
        <f>IF(OR(D118="FV60",D118="FV70",D118="FV80"),COUNTIF(D$2:D118,"FV60")+COUNTIF(D$2:D118,"FV70")+COUNTIF(D$2:D118,"FV80"),"")</f>
        <v/>
      </c>
      <c r="AW118" s="3" t="str">
        <f>IF(OR(D118="FV70",D118="FV80"),COUNTIF(D$2:D118,"FV70")+COUNTIF(D$2:D118,"FV80"),"")</f>
        <v/>
      </c>
      <c r="AX118" s="24"/>
    </row>
    <row r="119" spans="1:50" x14ac:dyDescent="0.45">
      <c r="A119" s="3" t="str">
        <v/>
      </c>
      <c r="B119" t="str">
        <v/>
      </c>
      <c r="C119" t="str">
        <v/>
      </c>
      <c r="D119" s="3" t="str">
        <v/>
      </c>
      <c r="E119" s="19" t="str">
        <v/>
      </c>
      <c r="F119" s="42" t="str">
        <f t="shared" si="49"/>
        <v/>
      </c>
      <c r="G119" s="36" t="str">
        <f>IF(OR(C119="",C119=" ",C119="FRA",C119="unattached",C119="(no club)",F119="F"),"",COUNTIFS(C$2:C119,C119,D$2:D119,"M*"))</f>
        <v/>
      </c>
      <c r="H119" t="str">
        <f t="shared" si="57"/>
        <v/>
      </c>
      <c r="I119" t="str">
        <f t="shared" si="70"/>
        <v/>
      </c>
      <c r="J119" t="str">
        <f t="shared" si="58"/>
        <v/>
      </c>
      <c r="K119" t="str">
        <f t="shared" si="59"/>
        <v/>
      </c>
      <c r="L119" t="str">
        <f t="shared" si="60"/>
        <v/>
      </c>
      <c r="M119" t="str">
        <f t="shared" si="61"/>
        <v/>
      </c>
      <c r="N119" t="str">
        <f t="shared" si="62"/>
        <v/>
      </c>
      <c r="O119" t="str">
        <f t="shared" si="63"/>
        <v/>
      </c>
      <c r="P119" t="str">
        <f t="shared" si="54"/>
        <v/>
      </c>
      <c r="Q119" t="str">
        <f t="shared" si="50"/>
        <v/>
      </c>
      <c r="R119" s="26" t="str">
        <f>IF(OR(C119="",C119=" ",C119="FRA",C119="unattached",C119="(no club)",F119="M"),"",COUNTIFS(C$2:C119,C119,D$2:D119,"F*"))</f>
        <v/>
      </c>
      <c r="S119" t="str">
        <f t="shared" si="64"/>
        <v/>
      </c>
      <c r="T119" t="str">
        <f t="shared" si="65"/>
        <v/>
      </c>
      <c r="U119" t="str">
        <f t="shared" si="66"/>
        <v/>
      </c>
      <c r="V119" t="str">
        <f t="shared" si="67"/>
        <v/>
      </c>
      <c r="W119" t="str">
        <f t="shared" si="51"/>
        <v/>
      </c>
      <c r="X119" t="str">
        <f t="shared" si="68"/>
        <v/>
      </c>
      <c r="Y119" t="str">
        <f t="shared" si="52"/>
        <v/>
      </c>
      <c r="Z119" t="str">
        <f t="shared" si="69"/>
        <v/>
      </c>
      <c r="AA119" t="str">
        <f t="shared" si="55"/>
        <v/>
      </c>
      <c r="AB119" t="str">
        <f t="shared" si="53"/>
        <v/>
      </c>
      <c r="AC119" s="26" t="str">
        <f>IF(OR(D119="MSEN",D119="MV40",D119="MV50",D119="MV60",D119="MV70",D119="MV80",D119="MU23",D119="MU19",D119="MU17"),COUNTIF(D$2:D119,"M*"),"")</f>
        <v/>
      </c>
      <c r="AD119" s="3" t="str">
        <f>IF(OR(D119="MU23",D119="MU19",D119="MU17"),COUNTIF(D$2:D119,"MU*"),"")</f>
        <v/>
      </c>
      <c r="AE119" s="3" t="str">
        <f>IF(OR(D119="MU19",D119="MU17"),COUNTIF(D$2:D119,"MU1*"),"")</f>
        <v/>
      </c>
      <c r="AF119" s="3" t="str">
        <f>IF(OR(D119="MU17"),COUNTIF(D$2:D119,"MU17"),"")</f>
        <v/>
      </c>
      <c r="AL119" s="3" t="str">
        <f>IF(OR(D119="MV40",D119="MV50",D119="MV60",D119="MV70",D119="MV80"),COUNTIF(D$2:D119,"MV*"),"")</f>
        <v/>
      </c>
      <c r="AM119" s="3" t="str">
        <f>IF(OR(D119="MV50",D119="MV60",D119="MV70",D119="MV80"),COUNTIF(D$2:D119,"MV50")+COUNTIF(D$2:D119,"MV60")+COUNTIF(D$2:D119,"MV70")+COUNTIF(D$2:D119,"MV80"),"")</f>
        <v/>
      </c>
      <c r="AN119" s="3" t="str">
        <f>IF(OR(D119="MV60",D119="MV70",D119="MV80"),COUNTIF(D$2:D119,"MV60")+COUNTIF(D$2:D119,"MV70")+COUNTIF(D$2:D119,"MV80"),"")</f>
        <v/>
      </c>
      <c r="AO119" s="3" t="str">
        <f>IF(OR(D119="MV70",D119="MV80"),COUNTIF(D$2:D119,"MV70")+COUNTIF(D$2:D119,"MV80"),"")</f>
        <v/>
      </c>
      <c r="AP119" s="26" t="str">
        <f>IF(OR(D119="FSEN",D119="FV40",D119="FV50",D119="FV60",D119="FV70",D119="FV80",D119="FU23",D119="FU19",D119="FU17"),COUNTIF(D$2:D119,"F*"),"")</f>
        <v/>
      </c>
      <c r="AQ119" s="3" t="str">
        <f>IF(OR(D119="FU23",D119="FU19",D119="FU17"),COUNTIF(D$2:D119,"FU*"),"")</f>
        <v/>
      </c>
      <c r="AR119" s="3" t="str">
        <f>IF(OR(D119="FU19",D119="FU17"),COUNTIF(D$2:D119,"FU1*"),"")</f>
        <v/>
      </c>
      <c r="AS119" s="3" t="str">
        <f>IF(OR(D119="FU17"),COUNTIF(D$2:D119,"FU17"),"")</f>
        <v/>
      </c>
      <c r="AT119" s="3" t="str">
        <f>IF(OR(D119="FV40",D119="FV50",D119="FV60",D119="FV70",D119="FV80"),COUNTIF(D$2:D119,"FV*"),"")</f>
        <v/>
      </c>
      <c r="AU119" s="3" t="str">
        <f>IF(OR(D119="FV50",D119="FV60",D119="FV70",D119="FV80"),COUNTIF(D$2:D119,"FV50")+COUNTIF(D$2:D119,"FV60")+COUNTIF(D$2:D119,"FV70")+COUNTIF(D$2:D119,"FV80"),"")</f>
        <v/>
      </c>
      <c r="AV119" s="3" t="str">
        <f>IF(OR(D119="FV60",D119="FV70",D119="FV80"),COUNTIF(D$2:D119,"FV60")+COUNTIF(D$2:D119,"FV70")+COUNTIF(D$2:D119,"FV80"),"")</f>
        <v/>
      </c>
      <c r="AW119" s="3" t="str">
        <f>IF(OR(D119="FV70",D119="FV80"),COUNTIF(D$2:D119,"FV70")+COUNTIF(D$2:D119,"FV80"),"")</f>
        <v/>
      </c>
      <c r="AX119" s="24"/>
    </row>
    <row r="120" spans="1:50" x14ac:dyDescent="0.45">
      <c r="A120" s="3" t="str">
        <v/>
      </c>
      <c r="B120" t="str">
        <v/>
      </c>
      <c r="C120" t="str">
        <v/>
      </c>
      <c r="D120" s="3" t="str">
        <v/>
      </c>
      <c r="E120" s="19" t="str">
        <v/>
      </c>
      <c r="F120" s="42" t="str">
        <f t="shared" si="49"/>
        <v/>
      </c>
      <c r="G120" s="36" t="str">
        <f>IF(OR(C120="",C120=" ",C120="FRA",C120="unattached",C120="(no club)",F120="F"),"",COUNTIFS(C$2:C120,C120,D$2:D120,"M*"))</f>
        <v/>
      </c>
      <c r="H120" t="str">
        <f t="shared" si="57"/>
        <v/>
      </c>
      <c r="I120" t="str">
        <f t="shared" si="70"/>
        <v/>
      </c>
      <c r="J120" t="str">
        <f t="shared" si="58"/>
        <v/>
      </c>
      <c r="K120" t="str">
        <f t="shared" si="59"/>
        <v/>
      </c>
      <c r="L120" t="str">
        <f t="shared" si="60"/>
        <v/>
      </c>
      <c r="M120" t="str">
        <f t="shared" si="61"/>
        <v/>
      </c>
      <c r="N120" t="str">
        <f t="shared" si="62"/>
        <v/>
      </c>
      <c r="O120" t="str">
        <f t="shared" si="63"/>
        <v/>
      </c>
      <c r="P120" t="str">
        <f t="shared" si="54"/>
        <v/>
      </c>
      <c r="Q120" t="str">
        <f t="shared" si="50"/>
        <v/>
      </c>
      <c r="R120" s="26" t="str">
        <f>IF(OR(C120="",C120=" ",C120="FRA",C120="unattached",C120="(no club)",F120="M"),"",COUNTIFS(C$2:C120,C120,D$2:D120,"F*"))</f>
        <v/>
      </c>
      <c r="S120" t="str">
        <f t="shared" si="64"/>
        <v/>
      </c>
      <c r="T120" t="str">
        <f t="shared" si="65"/>
        <v/>
      </c>
      <c r="U120" t="str">
        <f t="shared" si="66"/>
        <v/>
      </c>
      <c r="V120" t="str">
        <f t="shared" si="67"/>
        <v/>
      </c>
      <c r="W120" t="str">
        <f t="shared" si="51"/>
        <v/>
      </c>
      <c r="X120" t="str">
        <f t="shared" si="68"/>
        <v/>
      </c>
      <c r="Y120" t="str">
        <f t="shared" si="52"/>
        <v/>
      </c>
      <c r="Z120" t="str">
        <f t="shared" si="69"/>
        <v/>
      </c>
      <c r="AA120" t="str">
        <f t="shared" si="55"/>
        <v/>
      </c>
      <c r="AB120" t="str">
        <f t="shared" si="53"/>
        <v/>
      </c>
      <c r="AC120" s="26" t="str">
        <f>IF(OR(D120="MSEN",D120="MV40",D120="MV50",D120="MV60",D120="MV70",D120="MV80",D120="MU23",D120="MU19",D120="MU17"),COUNTIF(D$2:D120,"M*"),"")</f>
        <v/>
      </c>
      <c r="AD120" s="3" t="str">
        <f>IF(OR(D120="MU23",D120="MU19",D120="MU17"),COUNTIF(D$2:D120,"MU*"),"")</f>
        <v/>
      </c>
      <c r="AE120" s="3" t="str">
        <f>IF(OR(D120="MU19",D120="MU17"),COUNTIF(D$2:D120,"MU1*"),"")</f>
        <v/>
      </c>
      <c r="AF120" s="3" t="str">
        <f>IF(OR(D120="MU17"),COUNTIF(D$2:D120,"MU17"),"")</f>
        <v/>
      </c>
      <c r="AL120" s="3" t="str">
        <f>IF(OR(D120="MV40",D120="MV50",D120="MV60",D120="MV70",D120="MV80"),COUNTIF(D$2:D120,"MV*"),"")</f>
        <v/>
      </c>
      <c r="AM120" s="3" t="str">
        <f>IF(OR(D120="MV50",D120="MV60",D120="MV70",D120="MV80"),COUNTIF(D$2:D120,"MV50")+COUNTIF(D$2:D120,"MV60")+COUNTIF(D$2:D120,"MV70")+COUNTIF(D$2:D120,"MV80"),"")</f>
        <v/>
      </c>
      <c r="AN120" s="3" t="str">
        <f>IF(OR(D120="MV60",D120="MV70",D120="MV80"),COUNTIF(D$2:D120,"MV60")+COUNTIF(D$2:D120,"MV70")+COUNTIF(D$2:D120,"MV80"),"")</f>
        <v/>
      </c>
      <c r="AO120" s="3" t="str">
        <f>IF(OR(D120="MV70",D120="MV80"),COUNTIF(D$2:D120,"MV70")+COUNTIF(D$2:D120,"MV80"),"")</f>
        <v/>
      </c>
      <c r="AP120" s="26" t="str">
        <f>IF(OR(D120="FSEN",D120="FV40",D120="FV50",D120="FV60",D120="FV70",D120="FV80",D120="FU23",D120="FU19",D120="FU17"),COUNTIF(D$2:D120,"F*"),"")</f>
        <v/>
      </c>
      <c r="AQ120" s="3" t="str">
        <f>IF(OR(D120="FU23",D120="FU19",D120="FU17"),COUNTIF(D$2:D120,"FU*"),"")</f>
        <v/>
      </c>
      <c r="AR120" s="3" t="str">
        <f>IF(OR(D120="FU19",D120="FU17"),COUNTIF(D$2:D120,"FU1*"),"")</f>
        <v/>
      </c>
      <c r="AS120" s="3" t="str">
        <f>IF(OR(D120="FU17"),COUNTIF(D$2:D120,"FU17"),"")</f>
        <v/>
      </c>
      <c r="AT120" s="3" t="str">
        <f>IF(OR(D120="FV40",D120="FV50",D120="FV60",D120="FV70",D120="FV80"),COUNTIF(D$2:D120,"FV*"),"")</f>
        <v/>
      </c>
      <c r="AU120" s="3" t="str">
        <f>IF(OR(D120="FV50",D120="FV60",D120="FV70",D120="FV80"),COUNTIF(D$2:D120,"FV50")+COUNTIF(D$2:D120,"FV60")+COUNTIF(D$2:D120,"FV70")+COUNTIF(D$2:D120,"FV80"),"")</f>
        <v/>
      </c>
      <c r="AV120" s="3" t="str">
        <f>IF(OR(D120="FV60",D120="FV70",D120="FV80"),COUNTIF(D$2:D120,"FV60")+COUNTIF(D$2:D120,"FV70")+COUNTIF(D$2:D120,"FV80"),"")</f>
        <v/>
      </c>
      <c r="AW120" s="3" t="str">
        <f>IF(OR(D120="FV70",D120="FV80"),COUNTIF(D$2:D120,"FV70")+COUNTIF(D$2:D120,"FV80"),"")</f>
        <v/>
      </c>
      <c r="AX120" s="24"/>
    </row>
    <row r="121" spans="1:50" x14ac:dyDescent="0.45">
      <c r="A121" s="3" t="str">
        <v/>
      </c>
      <c r="B121" t="str">
        <v/>
      </c>
      <c r="C121" t="str">
        <v/>
      </c>
      <c r="D121" s="3" t="str">
        <v/>
      </c>
      <c r="E121" s="19" t="str">
        <v/>
      </c>
      <c r="F121" s="42" t="str">
        <f t="shared" si="49"/>
        <v/>
      </c>
      <c r="G121" s="36" t="str">
        <f>IF(OR(C121="",C121=" ",C121="FRA",C121="unattached",C121="(no club)",F121="F"),"",COUNTIFS(C$2:C121,C121,D$2:D121,"M*"))</f>
        <v/>
      </c>
      <c r="H121" t="str">
        <f t="shared" si="57"/>
        <v/>
      </c>
      <c r="I121" t="str">
        <f t="shared" si="70"/>
        <v/>
      </c>
      <c r="J121" t="str">
        <f t="shared" si="58"/>
        <v/>
      </c>
      <c r="K121" t="str">
        <f t="shared" si="59"/>
        <v/>
      </c>
      <c r="L121" t="str">
        <f t="shared" si="60"/>
        <v/>
      </c>
      <c r="M121" t="str">
        <f t="shared" si="61"/>
        <v/>
      </c>
      <c r="N121" t="str">
        <f t="shared" si="62"/>
        <v/>
      </c>
      <c r="O121" t="str">
        <f t="shared" si="63"/>
        <v/>
      </c>
      <c r="P121" t="str">
        <f t="shared" si="54"/>
        <v/>
      </c>
      <c r="Q121" t="str">
        <f t="shared" si="50"/>
        <v/>
      </c>
      <c r="R121" s="26" t="str">
        <f>IF(OR(C121="",C121=" ",C121="FRA",C121="unattached",C121="(no club)",F121="M"),"",COUNTIFS(C$2:C121,C121,D$2:D121,"F*"))</f>
        <v/>
      </c>
      <c r="S121" t="str">
        <f t="shared" si="64"/>
        <v/>
      </c>
      <c r="T121" t="str">
        <f t="shared" si="65"/>
        <v/>
      </c>
      <c r="U121" t="str">
        <f t="shared" si="66"/>
        <v/>
      </c>
      <c r="V121" t="str">
        <f t="shared" si="67"/>
        <v/>
      </c>
      <c r="W121" t="str">
        <f t="shared" si="51"/>
        <v/>
      </c>
      <c r="X121" t="str">
        <f t="shared" si="68"/>
        <v/>
      </c>
      <c r="Y121" t="str">
        <f t="shared" si="52"/>
        <v/>
      </c>
      <c r="Z121" t="str">
        <f t="shared" si="69"/>
        <v/>
      </c>
      <c r="AA121" t="str">
        <f t="shared" si="55"/>
        <v/>
      </c>
      <c r="AB121" t="str">
        <f t="shared" si="53"/>
        <v/>
      </c>
      <c r="AC121" s="26" t="str">
        <f>IF(OR(D121="MSEN",D121="MV40",D121="MV50",D121="MV60",D121="MV70",D121="MV80",D121="MU23",D121="MU19",D121="MU17"),COUNTIF(D$2:D121,"M*"),"")</f>
        <v/>
      </c>
      <c r="AD121" s="3" t="str">
        <f>IF(OR(D121="MU23",D121="MU19",D121="MU17"),COUNTIF(D$2:D121,"MU*"),"")</f>
        <v/>
      </c>
      <c r="AE121" s="3" t="str">
        <f>IF(OR(D121="MU19",D121="MU17"),COUNTIF(D$2:D121,"MU1*"),"")</f>
        <v/>
      </c>
      <c r="AF121" s="3" t="str">
        <f>IF(OR(D121="MU17"),COUNTIF(D$2:D121,"MU17"),"")</f>
        <v/>
      </c>
      <c r="AL121" s="3" t="str">
        <f>IF(OR(D121="MV40",D121="MV50",D121="MV60",D121="MV70",D121="MV80"),COUNTIF(D$2:D121,"MV*"),"")</f>
        <v/>
      </c>
      <c r="AM121" s="3" t="str">
        <f>IF(OR(D121="MV50",D121="MV60",D121="MV70",D121="MV80"),COUNTIF(D$2:D121,"MV50")+COUNTIF(D$2:D121,"MV60")+COUNTIF(D$2:D121,"MV70")+COUNTIF(D$2:D121,"MV80"),"")</f>
        <v/>
      </c>
      <c r="AN121" s="3" t="str">
        <f>IF(OR(D121="MV60",D121="MV70",D121="MV80"),COUNTIF(D$2:D121,"MV60")+COUNTIF(D$2:D121,"MV70")+COUNTIF(D$2:D121,"MV80"),"")</f>
        <v/>
      </c>
      <c r="AO121" s="3" t="str">
        <f>IF(OR(D121="MV70",D121="MV80"),COUNTIF(D$2:D121,"MV70")+COUNTIF(D$2:D121,"MV80"),"")</f>
        <v/>
      </c>
      <c r="AP121" s="26" t="str">
        <f>IF(OR(D121="FSEN",D121="FV40",D121="FV50",D121="FV60",D121="FV70",D121="FV80",D121="FU23",D121="FU19",D121="FU17"),COUNTIF(D$2:D121,"F*"),"")</f>
        <v/>
      </c>
      <c r="AQ121" s="3" t="str">
        <f>IF(OR(D121="FU23",D121="FU19",D121="FU17"),COUNTIF(D$2:D121,"FU*"),"")</f>
        <v/>
      </c>
      <c r="AR121" s="3" t="str">
        <f>IF(OR(D121="FU19",D121="FU17"),COUNTIF(D$2:D121,"FU1*"),"")</f>
        <v/>
      </c>
      <c r="AS121" s="3" t="str">
        <f>IF(OR(D121="FU17"),COUNTIF(D$2:D121,"FU17"),"")</f>
        <v/>
      </c>
      <c r="AT121" s="3" t="str">
        <f>IF(OR(D121="FV40",D121="FV50",D121="FV60",D121="FV70",D121="FV80"),COUNTIF(D$2:D121,"FV*"),"")</f>
        <v/>
      </c>
      <c r="AU121" s="3" t="str">
        <f>IF(OR(D121="FV50",D121="FV60",D121="FV70",D121="FV80"),COUNTIF(D$2:D121,"FV50")+COUNTIF(D$2:D121,"FV60")+COUNTIF(D$2:D121,"FV70")+COUNTIF(D$2:D121,"FV80"),"")</f>
        <v/>
      </c>
      <c r="AV121" s="3" t="str">
        <f>IF(OR(D121="FV60",D121="FV70",D121="FV80"),COUNTIF(D$2:D121,"FV60")+COUNTIF(D$2:D121,"FV70")+COUNTIF(D$2:D121,"FV80"),"")</f>
        <v/>
      </c>
      <c r="AW121" s="3" t="str">
        <f>IF(OR(D121="FV70",D121="FV80"),COUNTIF(D$2:D121,"FV70")+COUNTIF(D$2:D121,"FV80"),"")</f>
        <v/>
      </c>
      <c r="AX121" s="24"/>
    </row>
    <row r="122" spans="1:50" x14ac:dyDescent="0.45">
      <c r="A122" s="3" t="str">
        <v/>
      </c>
      <c r="B122" t="str">
        <v/>
      </c>
      <c r="C122" t="str">
        <v/>
      </c>
      <c r="D122" s="3" t="str">
        <v/>
      </c>
      <c r="E122" s="19" t="str">
        <v/>
      </c>
      <c r="F122" s="42" t="str">
        <f t="shared" si="49"/>
        <v/>
      </c>
      <c r="G122" s="36" t="str">
        <f>IF(OR(C122="",C122=" ",C122="FRA",C122="unattached",C122="(no club)",F122="F"),"",COUNTIFS(C$2:C122,C122,D$2:D122,"M*"))</f>
        <v/>
      </c>
      <c r="H122" t="str">
        <f t="shared" si="57"/>
        <v/>
      </c>
      <c r="I122" t="str">
        <f t="shared" si="70"/>
        <v/>
      </c>
      <c r="J122" t="str">
        <f t="shared" si="58"/>
        <v/>
      </c>
      <c r="K122" t="str">
        <f t="shared" si="59"/>
        <v/>
      </c>
      <c r="L122" t="str">
        <f t="shared" si="60"/>
        <v/>
      </c>
      <c r="M122" t="str">
        <f t="shared" si="61"/>
        <v/>
      </c>
      <c r="N122" t="str">
        <f t="shared" si="62"/>
        <v/>
      </c>
      <c r="O122" t="str">
        <f t="shared" si="63"/>
        <v/>
      </c>
      <c r="P122" t="str">
        <f t="shared" si="54"/>
        <v/>
      </c>
      <c r="Q122" t="str">
        <f t="shared" si="50"/>
        <v/>
      </c>
      <c r="R122" s="26" t="str">
        <f>IF(OR(C122="",C122=" ",C122="FRA",C122="unattached",C122="(no club)",F122="M"),"",COUNTIFS(C$2:C122,C122,D$2:D122,"F*"))</f>
        <v/>
      </c>
      <c r="S122" t="str">
        <f t="shared" si="64"/>
        <v/>
      </c>
      <c r="T122" t="str">
        <f t="shared" si="65"/>
        <v/>
      </c>
      <c r="U122" t="str">
        <f t="shared" si="66"/>
        <v/>
      </c>
      <c r="V122" t="str">
        <f t="shared" si="67"/>
        <v/>
      </c>
      <c r="W122" t="str">
        <f t="shared" si="51"/>
        <v/>
      </c>
      <c r="X122" t="str">
        <f t="shared" si="68"/>
        <v/>
      </c>
      <c r="Y122" t="str">
        <f t="shared" si="52"/>
        <v/>
      </c>
      <c r="Z122" t="str">
        <f t="shared" si="69"/>
        <v/>
      </c>
      <c r="AA122" t="str">
        <f t="shared" si="55"/>
        <v/>
      </c>
      <c r="AB122" t="str">
        <f t="shared" si="53"/>
        <v/>
      </c>
      <c r="AC122" s="26" t="str">
        <f>IF(OR(D122="MSEN",D122="MV40",D122="MV50",D122="MV60",D122="MV70",D122="MV80",D122="MU23",D122="MU19",D122="MU17"),COUNTIF(D$2:D122,"M*"),"")</f>
        <v/>
      </c>
      <c r="AD122" s="3" t="str">
        <f>IF(OR(D122="MU23",D122="MU19",D122="MU17"),COUNTIF(D$2:D122,"MU*"),"")</f>
        <v/>
      </c>
      <c r="AE122" s="3" t="str">
        <f>IF(OR(D122="MU19",D122="MU17"),COUNTIF(D$2:D122,"MU1*"),"")</f>
        <v/>
      </c>
      <c r="AF122" s="3" t="str">
        <f>IF(OR(D122="MU17"),COUNTIF(D$2:D122,"MU17"),"")</f>
        <v/>
      </c>
      <c r="AL122" s="3" t="str">
        <f>IF(OR(D122="MV40",D122="MV50",D122="MV60",D122="MV70",D122="MV80"),COUNTIF(D$2:D122,"MV*"),"")</f>
        <v/>
      </c>
      <c r="AM122" s="3" t="str">
        <f>IF(OR(D122="MV50",D122="MV60",D122="MV70",D122="MV80"),COUNTIF(D$2:D122,"MV50")+COUNTIF(D$2:D122,"MV60")+COUNTIF(D$2:D122,"MV70")+COUNTIF(D$2:D122,"MV80"),"")</f>
        <v/>
      </c>
      <c r="AN122" s="3" t="str">
        <f>IF(OR(D122="MV60",D122="MV70",D122="MV80"),COUNTIF(D$2:D122,"MV60")+COUNTIF(D$2:D122,"MV70")+COUNTIF(D$2:D122,"MV80"),"")</f>
        <v/>
      </c>
      <c r="AO122" s="3" t="str">
        <f>IF(OR(D122="MV70",D122="MV80"),COUNTIF(D$2:D122,"MV70")+COUNTIF(D$2:D122,"MV80"),"")</f>
        <v/>
      </c>
      <c r="AP122" s="26" t="str">
        <f>IF(OR(D122="FSEN",D122="FV40",D122="FV50",D122="FV60",D122="FV70",D122="FV80",D122="FU23",D122="FU19",D122="FU17"),COUNTIF(D$2:D122,"F*"),"")</f>
        <v/>
      </c>
      <c r="AQ122" s="3" t="str">
        <f>IF(OR(D122="FU23",D122="FU19",D122="FU17"),COUNTIF(D$2:D122,"FU*"),"")</f>
        <v/>
      </c>
      <c r="AR122" s="3" t="str">
        <f>IF(OR(D122="FU19",D122="FU17"),COUNTIF(D$2:D122,"FU1*"),"")</f>
        <v/>
      </c>
      <c r="AS122" s="3" t="str">
        <f>IF(OR(D122="FU17"),COUNTIF(D$2:D122,"FU17"),"")</f>
        <v/>
      </c>
      <c r="AT122" s="3" t="str">
        <f>IF(OR(D122="FV40",D122="FV50",D122="FV60",D122="FV70",D122="FV80"),COUNTIF(D$2:D122,"FV*"),"")</f>
        <v/>
      </c>
      <c r="AU122" s="3" t="str">
        <f>IF(OR(D122="FV50",D122="FV60",D122="FV70",D122="FV80"),COUNTIF(D$2:D122,"FV50")+COUNTIF(D$2:D122,"FV60")+COUNTIF(D$2:D122,"FV70")+COUNTIF(D$2:D122,"FV80"),"")</f>
        <v/>
      </c>
      <c r="AV122" s="3" t="str">
        <f>IF(OR(D122="FV60",D122="FV70",D122="FV80"),COUNTIF(D$2:D122,"FV60")+COUNTIF(D$2:D122,"FV70")+COUNTIF(D$2:D122,"FV80"),"")</f>
        <v/>
      </c>
      <c r="AW122" s="3" t="str">
        <f>IF(OR(D122="FV70",D122="FV80"),COUNTIF(D$2:D122,"FV70")+COUNTIF(D$2:D122,"FV80"),"")</f>
        <v/>
      </c>
      <c r="AX122" s="24"/>
    </row>
    <row r="123" spans="1:50" x14ac:dyDescent="0.45">
      <c r="A123" s="3" t="str">
        <v/>
      </c>
      <c r="B123" t="str">
        <v/>
      </c>
      <c r="C123" t="str">
        <v/>
      </c>
      <c r="D123" s="3" t="str">
        <v/>
      </c>
      <c r="E123" s="19" t="str">
        <v/>
      </c>
      <c r="F123" s="42" t="str">
        <f t="shared" si="49"/>
        <v/>
      </c>
      <c r="G123" s="36" t="str">
        <f>IF(OR(C123="",C123=" ",C123="FRA",C123="unattached",C123="(no club)",F123="F"),"",COUNTIFS(C$2:C123,C123,D$2:D123,"M*"))</f>
        <v/>
      </c>
      <c r="H123" t="str">
        <f t="shared" si="57"/>
        <v/>
      </c>
      <c r="I123" t="str">
        <f t="shared" si="70"/>
        <v/>
      </c>
      <c r="J123" t="str">
        <f t="shared" si="58"/>
        <v/>
      </c>
      <c r="K123" t="str">
        <f t="shared" si="59"/>
        <v/>
      </c>
      <c r="L123" t="str">
        <f t="shared" si="60"/>
        <v/>
      </c>
      <c r="M123" t="str">
        <f t="shared" si="61"/>
        <v/>
      </c>
      <c r="N123" t="str">
        <f t="shared" si="62"/>
        <v/>
      </c>
      <c r="O123" t="str">
        <f t="shared" si="63"/>
        <v/>
      </c>
      <c r="P123" t="str">
        <f t="shared" si="54"/>
        <v/>
      </c>
      <c r="Q123" t="str">
        <f t="shared" si="50"/>
        <v/>
      </c>
      <c r="R123" s="26" t="str">
        <f>IF(OR(C123="",C123=" ",C123="FRA",C123="unattached",C123="(no club)",F123="M"),"",COUNTIFS(C$2:C123,C123,D$2:D123,"F*"))</f>
        <v/>
      </c>
      <c r="S123" t="str">
        <f t="shared" si="64"/>
        <v/>
      </c>
      <c r="T123" t="str">
        <f t="shared" si="65"/>
        <v/>
      </c>
      <c r="U123" t="str">
        <f t="shared" si="66"/>
        <v/>
      </c>
      <c r="V123" t="str">
        <f t="shared" si="67"/>
        <v/>
      </c>
      <c r="W123" t="str">
        <f t="shared" si="51"/>
        <v/>
      </c>
      <c r="X123" t="str">
        <f t="shared" si="68"/>
        <v/>
      </c>
      <c r="Y123" t="str">
        <f t="shared" si="52"/>
        <v/>
      </c>
      <c r="Z123" t="str">
        <f t="shared" si="69"/>
        <v/>
      </c>
      <c r="AA123" t="str">
        <f t="shared" si="55"/>
        <v/>
      </c>
      <c r="AB123" t="str">
        <f t="shared" si="53"/>
        <v/>
      </c>
      <c r="AC123" s="26" t="str">
        <f>IF(OR(D123="MSEN",D123="MV40",D123="MV50",D123="MV60",D123="MV70",D123="MV80",D123="MU23",D123="MU19",D123="MU17"),COUNTIF(D$2:D123,"M*"),"")</f>
        <v/>
      </c>
      <c r="AD123" s="3" t="str">
        <f>IF(OR(D123="MU23",D123="MU19",D123="MU17"),COUNTIF(D$2:D123,"MU*"),"")</f>
        <v/>
      </c>
      <c r="AE123" s="3" t="str">
        <f>IF(OR(D123="MU19",D123="MU17"),COUNTIF(D$2:D123,"MU1*"),"")</f>
        <v/>
      </c>
      <c r="AF123" s="3" t="str">
        <f>IF(OR(D123="MU17"),COUNTIF(D$2:D123,"MU17"),"")</f>
        <v/>
      </c>
      <c r="AL123" s="3" t="str">
        <f>IF(OR(D123="MV40",D123="MV50",D123="MV60",D123="MV70",D123="MV80"),COUNTIF(D$2:D123,"MV*"),"")</f>
        <v/>
      </c>
      <c r="AM123" s="3" t="str">
        <f>IF(OR(D123="MV50",D123="MV60",D123="MV70",D123="MV80"),COUNTIF(D$2:D123,"MV50")+COUNTIF(D$2:D123,"MV60")+COUNTIF(D$2:D123,"MV70")+COUNTIF(D$2:D123,"MV80"),"")</f>
        <v/>
      </c>
      <c r="AN123" s="3" t="str">
        <f>IF(OR(D123="MV60",D123="MV70",D123="MV80"),COUNTIF(D$2:D123,"MV60")+COUNTIF(D$2:D123,"MV70")+COUNTIF(D$2:D123,"MV80"),"")</f>
        <v/>
      </c>
      <c r="AO123" s="3" t="str">
        <f>IF(OR(D123="MV70",D123="MV80"),COUNTIF(D$2:D123,"MV70")+COUNTIF(D$2:D123,"MV80"),"")</f>
        <v/>
      </c>
      <c r="AP123" s="26" t="str">
        <f>IF(OR(D123="FSEN",D123="FV40",D123="FV50",D123="FV60",D123="FV70",D123="FV80",D123="FU23",D123="FU19",D123="FU17"),COUNTIF(D$2:D123,"F*"),"")</f>
        <v/>
      </c>
      <c r="AQ123" s="3" t="str">
        <f>IF(OR(D123="FU23",D123="FU19",D123="FU17"),COUNTIF(D$2:D123,"FU*"),"")</f>
        <v/>
      </c>
      <c r="AR123" s="3" t="str">
        <f>IF(OR(D123="FU19",D123="FU17"),COUNTIF(D$2:D123,"FU1*"),"")</f>
        <v/>
      </c>
      <c r="AS123" s="3" t="str">
        <f>IF(OR(D123="FU17"),COUNTIF(D$2:D123,"FU17"),"")</f>
        <v/>
      </c>
      <c r="AT123" s="3" t="str">
        <f>IF(OR(D123="FV40",D123="FV50",D123="FV60",D123="FV70",D123="FV80"),COUNTIF(D$2:D123,"FV*"),"")</f>
        <v/>
      </c>
      <c r="AU123" s="3" t="str">
        <f>IF(OR(D123="FV50",D123="FV60",D123="FV70",D123="FV80"),COUNTIF(D$2:D123,"FV50")+COUNTIF(D$2:D123,"FV60")+COUNTIF(D$2:D123,"FV70")+COUNTIF(D$2:D123,"FV80"),"")</f>
        <v/>
      </c>
      <c r="AV123" s="3" t="str">
        <f>IF(OR(D123="FV60",D123="FV70",D123="FV80"),COUNTIF(D$2:D123,"FV60")+COUNTIF(D$2:D123,"FV70")+COUNTIF(D$2:D123,"FV80"),"")</f>
        <v/>
      </c>
      <c r="AW123" s="3" t="str">
        <f>IF(OR(D123="FV70",D123="FV80"),COUNTIF(D$2:D123,"FV70")+COUNTIF(D$2:D123,"FV80"),"")</f>
        <v/>
      </c>
      <c r="AX123" s="24"/>
    </row>
    <row r="124" spans="1:50" x14ac:dyDescent="0.45">
      <c r="A124" s="3" t="str">
        <v/>
      </c>
      <c r="B124" t="str">
        <v/>
      </c>
      <c r="C124" t="str">
        <v/>
      </c>
      <c r="D124" s="3" t="str">
        <v/>
      </c>
      <c r="E124" s="19" t="str">
        <v/>
      </c>
      <c r="F124" s="42" t="str">
        <f t="shared" si="49"/>
        <v/>
      </c>
      <c r="G124" s="36" t="str">
        <f>IF(OR(C124="",C124=" ",C124="FRA",C124="unattached",C124="(no club)",F124="F"),"",COUNTIFS(C$2:C124,C124,D$2:D124,"M*"))</f>
        <v/>
      </c>
      <c r="H124" t="str">
        <f t="shared" si="57"/>
        <v/>
      </c>
      <c r="I124" t="str">
        <f t="shared" si="70"/>
        <v/>
      </c>
      <c r="J124" t="str">
        <f t="shared" si="58"/>
        <v/>
      </c>
      <c r="K124" t="str">
        <f t="shared" si="59"/>
        <v/>
      </c>
      <c r="L124" t="str">
        <f t="shared" si="60"/>
        <v/>
      </c>
      <c r="M124" t="str">
        <f t="shared" si="61"/>
        <v/>
      </c>
      <c r="N124" t="str">
        <f t="shared" si="62"/>
        <v/>
      </c>
      <c r="O124" t="str">
        <f t="shared" si="63"/>
        <v/>
      </c>
      <c r="P124" t="str">
        <f t="shared" si="54"/>
        <v/>
      </c>
      <c r="Q124" t="str">
        <f t="shared" si="50"/>
        <v/>
      </c>
      <c r="R124" s="26" t="str">
        <f>IF(OR(C124="",C124=" ",C124="FRA",C124="unattached",C124="(no club)",F124="M"),"",COUNTIFS(C$2:C124,C124,D$2:D124,"F*"))</f>
        <v/>
      </c>
      <c r="S124" t="str">
        <f t="shared" si="64"/>
        <v/>
      </c>
      <c r="T124" t="str">
        <f t="shared" si="65"/>
        <v/>
      </c>
      <c r="U124" t="str">
        <f t="shared" si="66"/>
        <v/>
      </c>
      <c r="V124" t="str">
        <f t="shared" si="67"/>
        <v/>
      </c>
      <c r="W124" t="str">
        <f t="shared" si="51"/>
        <v/>
      </c>
      <c r="X124" t="str">
        <f t="shared" si="68"/>
        <v/>
      </c>
      <c r="Y124" t="str">
        <f t="shared" si="52"/>
        <v/>
      </c>
      <c r="Z124" t="str">
        <f t="shared" si="69"/>
        <v/>
      </c>
      <c r="AA124" t="str">
        <f t="shared" si="55"/>
        <v/>
      </c>
      <c r="AB124" t="str">
        <f t="shared" si="53"/>
        <v/>
      </c>
      <c r="AC124" s="26" t="str">
        <f>IF(OR(D124="MSEN",D124="MV40",D124="MV50",D124="MV60",D124="MV70",D124="MV80",D124="MU23",D124="MU19",D124="MU17"),COUNTIF(D$2:D124,"M*"),"")</f>
        <v/>
      </c>
      <c r="AD124" s="3" t="str">
        <f>IF(OR(D124="MU23",D124="MU19",D124="MU17"),COUNTIF(D$2:D124,"MU*"),"")</f>
        <v/>
      </c>
      <c r="AE124" s="3" t="str">
        <f>IF(OR(D124="MU19",D124="MU17"),COUNTIF(D$2:D124,"MU1*"),"")</f>
        <v/>
      </c>
      <c r="AF124" s="3" t="str">
        <f>IF(OR(D124="MU17"),COUNTIF(D$2:D124,"MU17"),"")</f>
        <v/>
      </c>
      <c r="AL124" s="3" t="str">
        <f>IF(OR(D124="MV40",D124="MV50",D124="MV60",D124="MV70",D124="MV80"),COUNTIF(D$2:D124,"MV*"),"")</f>
        <v/>
      </c>
      <c r="AM124" s="3" t="str">
        <f>IF(OR(D124="MV50",D124="MV60",D124="MV70",D124="MV80"),COUNTIF(D$2:D124,"MV50")+COUNTIF(D$2:D124,"MV60")+COUNTIF(D$2:D124,"MV70")+COUNTIF(D$2:D124,"MV80"),"")</f>
        <v/>
      </c>
      <c r="AN124" s="3" t="str">
        <f>IF(OR(D124="MV60",D124="MV70",D124="MV80"),COUNTIF(D$2:D124,"MV60")+COUNTIF(D$2:D124,"MV70")+COUNTIF(D$2:D124,"MV80"),"")</f>
        <v/>
      </c>
      <c r="AO124" s="3" t="str">
        <f>IF(OR(D124="MV70",D124="MV80"),COUNTIF(D$2:D124,"MV70")+COUNTIF(D$2:D124,"MV80"),"")</f>
        <v/>
      </c>
      <c r="AP124" s="26" t="str">
        <f>IF(OR(D124="FSEN",D124="FV40",D124="FV50",D124="FV60",D124="FV70",D124="FV80",D124="FU23",D124="FU19",D124="FU17"),COUNTIF(D$2:D124,"F*"),"")</f>
        <v/>
      </c>
      <c r="AQ124" s="3" t="str">
        <f>IF(OR(D124="FU23",D124="FU19",D124="FU17"),COUNTIF(D$2:D124,"FU*"),"")</f>
        <v/>
      </c>
      <c r="AR124" s="3" t="str">
        <f>IF(OR(D124="FU19",D124="FU17"),COUNTIF(D$2:D124,"FU1*"),"")</f>
        <v/>
      </c>
      <c r="AS124" s="3" t="str">
        <f>IF(OR(D124="FU17"),COUNTIF(D$2:D124,"FU17"),"")</f>
        <v/>
      </c>
      <c r="AT124" s="3" t="str">
        <f>IF(OR(D124="FV40",D124="FV50",D124="FV60",D124="FV70",D124="FV80"),COUNTIF(D$2:D124,"FV*"),"")</f>
        <v/>
      </c>
      <c r="AU124" s="3" t="str">
        <f>IF(OR(D124="FV50",D124="FV60",D124="FV70",D124="FV80"),COUNTIF(D$2:D124,"FV50")+COUNTIF(D$2:D124,"FV60")+COUNTIF(D$2:D124,"FV70")+COUNTIF(D$2:D124,"FV80"),"")</f>
        <v/>
      </c>
      <c r="AV124" s="3" t="str">
        <f>IF(OR(D124="FV60",D124="FV70",D124="FV80"),COUNTIF(D$2:D124,"FV60")+COUNTIF(D$2:D124,"FV70")+COUNTIF(D$2:D124,"FV80"),"")</f>
        <v/>
      </c>
      <c r="AW124" s="3" t="str">
        <f>IF(OR(D124="FV70",D124="FV80"),COUNTIF(D$2:D124,"FV70")+COUNTIF(D$2:D124,"FV80"),"")</f>
        <v/>
      </c>
      <c r="AX124" s="24"/>
    </row>
    <row r="125" spans="1:50" x14ac:dyDescent="0.45">
      <c r="A125" s="3" t="str">
        <v/>
      </c>
      <c r="B125" t="str">
        <v/>
      </c>
      <c r="C125" t="str">
        <v/>
      </c>
      <c r="D125" s="3" t="str">
        <v/>
      </c>
      <c r="E125" s="19" t="str">
        <v/>
      </c>
      <c r="F125" s="42" t="str">
        <f t="shared" si="49"/>
        <v/>
      </c>
      <c r="G125" s="36" t="str">
        <f>IF(OR(C125="",C125=" ",C125="FRA",C125="unattached",C125="(no club)",F125="F"),"",COUNTIFS(C$2:C125,C125,D$2:D125,"M*"))</f>
        <v/>
      </c>
      <c r="H125" t="str">
        <f t="shared" si="57"/>
        <v/>
      </c>
      <c r="I125" t="str">
        <f t="shared" si="70"/>
        <v/>
      </c>
      <c r="J125" t="str">
        <f t="shared" si="58"/>
        <v/>
      </c>
      <c r="K125" t="str">
        <f t="shared" si="59"/>
        <v/>
      </c>
      <c r="L125" t="str">
        <f t="shared" si="60"/>
        <v/>
      </c>
      <c r="M125" t="str">
        <f t="shared" si="61"/>
        <v/>
      </c>
      <c r="N125" t="str">
        <f t="shared" si="62"/>
        <v/>
      </c>
      <c r="O125" t="str">
        <f t="shared" si="63"/>
        <v/>
      </c>
      <c r="P125" t="str">
        <f t="shared" si="54"/>
        <v/>
      </c>
      <c r="Q125" t="str">
        <f t="shared" si="50"/>
        <v/>
      </c>
      <c r="R125" s="26" t="str">
        <f>IF(OR(C125="",C125=" ",C125="FRA",C125="unattached",C125="(no club)",F125="M"),"",COUNTIFS(C$2:C125,C125,D$2:D125,"F*"))</f>
        <v/>
      </c>
      <c r="S125" t="str">
        <f t="shared" si="64"/>
        <v/>
      </c>
      <c r="T125" t="str">
        <f t="shared" si="65"/>
        <v/>
      </c>
      <c r="U125" t="str">
        <f t="shared" si="66"/>
        <v/>
      </c>
      <c r="V125" t="str">
        <f t="shared" si="67"/>
        <v/>
      </c>
      <c r="W125" t="str">
        <f t="shared" si="51"/>
        <v/>
      </c>
      <c r="X125" t="str">
        <f t="shared" si="68"/>
        <v/>
      </c>
      <c r="Y125" t="str">
        <f t="shared" si="52"/>
        <v/>
      </c>
      <c r="Z125" t="str">
        <f t="shared" si="69"/>
        <v/>
      </c>
      <c r="AA125" t="str">
        <f t="shared" si="55"/>
        <v/>
      </c>
      <c r="AB125" t="str">
        <f t="shared" si="53"/>
        <v/>
      </c>
      <c r="AC125" s="26" t="str">
        <f>IF(OR(D125="MSEN",D125="MV40",D125="MV50",D125="MV60",D125="MV70",D125="MV80",D125="MU23",D125="MU19",D125="MU17"),COUNTIF(D$2:D125,"M*"),"")</f>
        <v/>
      </c>
      <c r="AD125" s="3" t="str">
        <f>IF(OR(D125="MU23",D125="MU19",D125="MU17"),COUNTIF(D$2:D125,"MU*"),"")</f>
        <v/>
      </c>
      <c r="AE125" s="3" t="str">
        <f>IF(OR(D125="MU19",D125="MU17"),COUNTIF(D$2:D125,"MU1*"),"")</f>
        <v/>
      </c>
      <c r="AF125" s="3" t="str">
        <f>IF(OR(D125="MU17"),COUNTIF(D$2:D125,"MU17"),"")</f>
        <v/>
      </c>
      <c r="AL125" s="3" t="str">
        <f>IF(OR(D125="MV40",D125="MV50",D125="MV60",D125="MV70",D125="MV80"),COUNTIF(D$2:D125,"MV*"),"")</f>
        <v/>
      </c>
      <c r="AM125" s="3" t="str">
        <f>IF(OR(D125="MV50",D125="MV60",D125="MV70",D125="MV80"),COUNTIF(D$2:D125,"MV50")+COUNTIF(D$2:D125,"MV60")+COUNTIF(D$2:D125,"MV70")+COUNTIF(D$2:D125,"MV80"),"")</f>
        <v/>
      </c>
      <c r="AN125" s="3" t="str">
        <f>IF(OR(D125="MV60",D125="MV70",D125="MV80"),COUNTIF(D$2:D125,"MV60")+COUNTIF(D$2:D125,"MV70")+COUNTIF(D$2:D125,"MV80"),"")</f>
        <v/>
      </c>
      <c r="AO125" s="3" t="str">
        <f>IF(OR(D125="MV70",D125="MV80"),COUNTIF(D$2:D125,"MV70")+COUNTIF(D$2:D125,"MV80"),"")</f>
        <v/>
      </c>
      <c r="AP125" s="26" t="str">
        <f>IF(OR(D125="FSEN",D125="FV40",D125="FV50",D125="FV60",D125="FV70",D125="FV80",D125="FU23",D125="FU19",D125="FU17"),COUNTIF(D$2:D125,"F*"),"")</f>
        <v/>
      </c>
      <c r="AQ125" s="3" t="str">
        <f>IF(OR(D125="FU23",D125="FU19",D125="FU17"),COUNTIF(D$2:D125,"FU*"),"")</f>
        <v/>
      </c>
      <c r="AR125" s="3" t="str">
        <f>IF(OR(D125="FU19",D125="FU17"),COUNTIF(D$2:D125,"FU1*"),"")</f>
        <v/>
      </c>
      <c r="AS125" s="3" t="str">
        <f>IF(OR(D125="FU17"),COUNTIF(D$2:D125,"FU17"),"")</f>
        <v/>
      </c>
      <c r="AT125" s="3" t="str">
        <f>IF(OR(D125="FV40",D125="FV50",D125="FV60",D125="FV70",D125="FV80"),COUNTIF(D$2:D125,"FV*"),"")</f>
        <v/>
      </c>
      <c r="AU125" s="3" t="str">
        <f>IF(OR(D125="FV50",D125="FV60",D125="FV70",D125="FV80"),COUNTIF(D$2:D125,"FV50")+COUNTIF(D$2:D125,"FV60")+COUNTIF(D$2:D125,"FV70")+COUNTIF(D$2:D125,"FV80"),"")</f>
        <v/>
      </c>
      <c r="AV125" s="3" t="str">
        <f>IF(OR(D125="FV60",D125="FV70",D125="FV80"),COUNTIF(D$2:D125,"FV60")+COUNTIF(D$2:D125,"FV70")+COUNTIF(D$2:D125,"FV80"),"")</f>
        <v/>
      </c>
      <c r="AW125" s="3" t="str">
        <f>IF(OR(D125="FV70",D125="FV80"),COUNTIF(D$2:D125,"FV70")+COUNTIF(D$2:D125,"FV80"),"")</f>
        <v/>
      </c>
      <c r="AX125" s="24"/>
    </row>
    <row r="126" spans="1:50" x14ac:dyDescent="0.45">
      <c r="A126" s="3" t="str">
        <v/>
      </c>
      <c r="B126" t="str">
        <v/>
      </c>
      <c r="C126" t="str">
        <v/>
      </c>
      <c r="D126" s="3" t="str">
        <v/>
      </c>
      <c r="E126" s="19" t="str">
        <v/>
      </c>
      <c r="F126" s="42" t="str">
        <f t="shared" si="49"/>
        <v/>
      </c>
      <c r="G126" s="36" t="str">
        <f>IF(OR(C126="",C126=" ",C126="FRA",C126="unattached",C126="(no club)",F126="F"),"",COUNTIFS(C$2:C126,C126,D$2:D126,"M*"))</f>
        <v/>
      </c>
      <c r="H126" t="str">
        <f t="shared" si="57"/>
        <v/>
      </c>
      <c r="I126" t="str">
        <f t="shared" si="70"/>
        <v/>
      </c>
      <c r="J126" t="str">
        <f t="shared" si="58"/>
        <v/>
      </c>
      <c r="K126" t="str">
        <f t="shared" si="59"/>
        <v/>
      </c>
      <c r="L126" t="str">
        <f t="shared" si="60"/>
        <v/>
      </c>
      <c r="M126" t="str">
        <f t="shared" si="61"/>
        <v/>
      </c>
      <c r="N126" t="str">
        <f t="shared" si="62"/>
        <v/>
      </c>
      <c r="O126" t="str">
        <f t="shared" si="63"/>
        <v/>
      </c>
      <c r="P126" t="str">
        <f t="shared" si="54"/>
        <v/>
      </c>
      <c r="Q126" t="str">
        <f t="shared" si="50"/>
        <v/>
      </c>
      <c r="R126" s="26" t="str">
        <f>IF(OR(C126="",C126=" ",C126="FRA",C126="unattached",C126="(no club)",F126="M"),"",COUNTIFS(C$2:C126,C126,D$2:D126,"F*"))</f>
        <v/>
      </c>
      <c r="S126" t="str">
        <f t="shared" si="64"/>
        <v/>
      </c>
      <c r="T126" t="str">
        <f t="shared" si="65"/>
        <v/>
      </c>
      <c r="U126" t="str">
        <f t="shared" si="66"/>
        <v/>
      </c>
      <c r="V126" t="str">
        <f t="shared" si="67"/>
        <v/>
      </c>
      <c r="W126" t="str">
        <f t="shared" si="51"/>
        <v/>
      </c>
      <c r="X126" t="str">
        <f t="shared" si="68"/>
        <v/>
      </c>
      <c r="Y126" t="str">
        <f t="shared" si="52"/>
        <v/>
      </c>
      <c r="Z126" t="str">
        <f t="shared" si="69"/>
        <v/>
      </c>
      <c r="AA126" t="str">
        <f t="shared" si="55"/>
        <v/>
      </c>
      <c r="AB126" t="str">
        <f t="shared" si="53"/>
        <v/>
      </c>
      <c r="AC126" s="26" t="str">
        <f>IF(OR(D126="MSEN",D126="MV40",D126="MV50",D126="MV60",D126="MV70",D126="MV80",D126="MU23",D126="MU19",D126="MU17"),COUNTIF(D$2:D126,"M*"),"")</f>
        <v/>
      </c>
      <c r="AD126" s="3" t="str">
        <f>IF(OR(D126="MU23",D126="MU19",D126="MU17"),COUNTIF(D$2:D126,"MU*"),"")</f>
        <v/>
      </c>
      <c r="AE126" s="3" t="str">
        <f>IF(OR(D126="MU19",D126="MU17"),COUNTIF(D$2:D126,"MU1*"),"")</f>
        <v/>
      </c>
      <c r="AF126" s="3" t="str">
        <f>IF(OR(D126="MU17"),COUNTIF(D$2:D126,"MU17"),"")</f>
        <v/>
      </c>
      <c r="AL126" s="3" t="str">
        <f>IF(OR(D126="MV40",D126="MV50",D126="MV60",D126="MV70",D126="MV80"),COUNTIF(D$2:D126,"MV*"),"")</f>
        <v/>
      </c>
      <c r="AM126" s="3" t="str">
        <f>IF(OR(D126="MV50",D126="MV60",D126="MV70",D126="MV80"),COUNTIF(D$2:D126,"MV50")+COUNTIF(D$2:D126,"MV60")+COUNTIF(D$2:D126,"MV70")+COUNTIF(D$2:D126,"MV80"),"")</f>
        <v/>
      </c>
      <c r="AN126" s="3" t="str">
        <f>IF(OR(D126="MV60",D126="MV70",D126="MV80"),COUNTIF(D$2:D126,"MV60")+COUNTIF(D$2:D126,"MV70")+COUNTIF(D$2:D126,"MV80"),"")</f>
        <v/>
      </c>
      <c r="AO126" s="3" t="str">
        <f>IF(OR(D126="MV70",D126="MV80"),COUNTIF(D$2:D126,"MV70")+COUNTIF(D$2:D126,"MV80"),"")</f>
        <v/>
      </c>
      <c r="AP126" s="26" t="str">
        <f>IF(OR(D126="FSEN",D126="FV40",D126="FV50",D126="FV60",D126="FV70",D126="FV80",D126="FU23",D126="FU19",D126="FU17"),COUNTIF(D$2:D126,"F*"),"")</f>
        <v/>
      </c>
      <c r="AQ126" s="3" t="str">
        <f>IF(OR(D126="FU23",D126="FU19",D126="FU17"),COUNTIF(D$2:D126,"FU*"),"")</f>
        <v/>
      </c>
      <c r="AR126" s="3" t="str">
        <f>IF(OR(D126="FU19",D126="FU17"),COUNTIF(D$2:D126,"FU1*"),"")</f>
        <v/>
      </c>
      <c r="AS126" s="3" t="str">
        <f>IF(OR(D126="FU17"),COUNTIF(D$2:D126,"FU17"),"")</f>
        <v/>
      </c>
      <c r="AT126" s="3" t="str">
        <f>IF(OR(D126="FV40",D126="FV50",D126="FV60",D126="FV70",D126="FV80"),COUNTIF(D$2:D126,"FV*"),"")</f>
        <v/>
      </c>
      <c r="AU126" s="3" t="str">
        <f>IF(OR(D126="FV50",D126="FV60",D126="FV70",D126="FV80"),COUNTIF(D$2:D126,"FV50")+COUNTIF(D$2:D126,"FV60")+COUNTIF(D$2:D126,"FV70")+COUNTIF(D$2:D126,"FV80"),"")</f>
        <v/>
      </c>
      <c r="AV126" s="3" t="str">
        <f>IF(OR(D126="FV60",D126="FV70",D126="FV80"),COUNTIF(D$2:D126,"FV60")+COUNTIF(D$2:D126,"FV70")+COUNTIF(D$2:D126,"FV80"),"")</f>
        <v/>
      </c>
      <c r="AW126" s="3" t="str">
        <f>IF(OR(D126="FV70",D126="FV80"),COUNTIF(D$2:D126,"FV70")+COUNTIF(D$2:D126,"FV80"),"")</f>
        <v/>
      </c>
      <c r="AX126" s="24"/>
    </row>
    <row r="127" spans="1:50" x14ac:dyDescent="0.45">
      <c r="A127" s="3" t="str">
        <v/>
      </c>
      <c r="B127" t="str">
        <v/>
      </c>
      <c r="C127" t="str">
        <v/>
      </c>
      <c r="D127" s="3" t="str">
        <v/>
      </c>
      <c r="E127" s="19" t="str">
        <v/>
      </c>
      <c r="F127" s="42" t="str">
        <f t="shared" si="49"/>
        <v/>
      </c>
      <c r="G127" s="36" t="str">
        <f>IF(OR(C127="",C127=" ",C127="FRA",C127="unattached",C127="(no club)",F127="F"),"",COUNTIFS(C$2:C127,C127,D$2:D127,"M*"))</f>
        <v/>
      </c>
      <c r="H127" t="str">
        <f t="shared" si="57"/>
        <v/>
      </c>
      <c r="I127" t="str">
        <f t="shared" si="70"/>
        <v/>
      </c>
      <c r="J127" t="str">
        <f t="shared" si="58"/>
        <v/>
      </c>
      <c r="K127" t="str">
        <f t="shared" si="59"/>
        <v/>
      </c>
      <c r="L127" t="str">
        <f t="shared" si="60"/>
        <v/>
      </c>
      <c r="M127" t="str">
        <f t="shared" si="61"/>
        <v/>
      </c>
      <c r="N127" t="str">
        <f t="shared" si="62"/>
        <v/>
      </c>
      <c r="O127" t="str">
        <f t="shared" si="63"/>
        <v/>
      </c>
      <c r="P127" t="str">
        <f t="shared" si="54"/>
        <v/>
      </c>
      <c r="Q127" t="str">
        <f t="shared" si="50"/>
        <v/>
      </c>
      <c r="R127" s="26" t="str">
        <f>IF(OR(C127="",C127=" ",C127="FRA",C127="unattached",C127="(no club)",F127="M"),"",COUNTIFS(C$2:C127,C127,D$2:D127,"F*"))</f>
        <v/>
      </c>
      <c r="S127" t="str">
        <f t="shared" si="64"/>
        <v/>
      </c>
      <c r="T127" t="str">
        <f t="shared" si="65"/>
        <v/>
      </c>
      <c r="U127" t="str">
        <f t="shared" si="66"/>
        <v/>
      </c>
      <c r="V127" t="str">
        <f t="shared" si="67"/>
        <v/>
      </c>
      <c r="W127" t="str">
        <f t="shared" si="51"/>
        <v/>
      </c>
      <c r="X127" t="str">
        <f t="shared" si="68"/>
        <v/>
      </c>
      <c r="Y127" t="str">
        <f t="shared" si="52"/>
        <v/>
      </c>
      <c r="Z127" t="str">
        <f t="shared" si="69"/>
        <v/>
      </c>
      <c r="AA127" t="str">
        <f t="shared" si="55"/>
        <v/>
      </c>
      <c r="AB127" t="str">
        <f t="shared" si="53"/>
        <v/>
      </c>
      <c r="AC127" s="26" t="str">
        <f>IF(OR(D127="MSEN",D127="MV40",D127="MV50",D127="MV60",D127="MV70",D127="MV80",D127="MU23",D127="MU19",D127="MU17"),COUNTIF(D$2:D127,"M*"),"")</f>
        <v/>
      </c>
      <c r="AD127" s="3" t="str">
        <f>IF(OR(D127="MU23",D127="MU19",D127="MU17"),COUNTIF(D$2:D127,"MU*"),"")</f>
        <v/>
      </c>
      <c r="AE127" s="3" t="str">
        <f>IF(OR(D127="MU19",D127="MU17"),COUNTIF(D$2:D127,"MU1*"),"")</f>
        <v/>
      </c>
      <c r="AF127" s="3" t="str">
        <f>IF(OR(D127="MU17"),COUNTIF(D$2:D127,"MU17"),"")</f>
        <v/>
      </c>
      <c r="AL127" s="3" t="str">
        <f>IF(OR(D127="MV40",D127="MV50",D127="MV60",D127="MV70",D127="MV80"),COUNTIF(D$2:D127,"MV*"),"")</f>
        <v/>
      </c>
      <c r="AM127" s="3" t="str">
        <f>IF(OR(D127="MV50",D127="MV60",D127="MV70",D127="MV80"),COUNTIF(D$2:D127,"MV50")+COUNTIF(D$2:D127,"MV60")+COUNTIF(D$2:D127,"MV70")+COUNTIF(D$2:D127,"MV80"),"")</f>
        <v/>
      </c>
      <c r="AN127" s="3" t="str">
        <f>IF(OR(D127="MV60",D127="MV70",D127="MV80"),COUNTIF(D$2:D127,"MV60")+COUNTIF(D$2:D127,"MV70")+COUNTIF(D$2:D127,"MV80"),"")</f>
        <v/>
      </c>
      <c r="AO127" s="3" t="str">
        <f>IF(OR(D127="MV70",D127="MV80"),COUNTIF(D$2:D127,"MV70")+COUNTIF(D$2:D127,"MV80"),"")</f>
        <v/>
      </c>
      <c r="AP127" s="26" t="str">
        <f>IF(OR(D127="FSEN",D127="FV40",D127="FV50",D127="FV60",D127="FV70",D127="FV80",D127="FU23",D127="FU19",D127="FU17"),COUNTIF(D$2:D127,"F*"),"")</f>
        <v/>
      </c>
      <c r="AQ127" s="3" t="str">
        <f>IF(OR(D127="FU23",D127="FU19",D127="FU17"),COUNTIF(D$2:D127,"FU*"),"")</f>
        <v/>
      </c>
      <c r="AR127" s="3" t="str">
        <f>IF(OR(D127="FU19",D127="FU17"),COUNTIF(D$2:D127,"FU1*"),"")</f>
        <v/>
      </c>
      <c r="AS127" s="3" t="str">
        <f>IF(OR(D127="FU17"),COUNTIF(D$2:D127,"FU17"),"")</f>
        <v/>
      </c>
      <c r="AT127" s="3" t="str">
        <f>IF(OR(D127="FV40",D127="FV50",D127="FV60",D127="FV70",D127="FV80"),COUNTIF(D$2:D127,"FV*"),"")</f>
        <v/>
      </c>
      <c r="AU127" s="3" t="str">
        <f>IF(OR(D127="FV50",D127="FV60",D127="FV70",D127="FV80"),COUNTIF(D$2:D127,"FV50")+COUNTIF(D$2:D127,"FV60")+COUNTIF(D$2:D127,"FV70")+COUNTIF(D$2:D127,"FV80"),"")</f>
        <v/>
      </c>
      <c r="AV127" s="3" t="str">
        <f>IF(OR(D127="FV60",D127="FV70",D127="FV80"),COUNTIF(D$2:D127,"FV60")+COUNTIF(D$2:D127,"FV70")+COUNTIF(D$2:D127,"FV80"),"")</f>
        <v/>
      </c>
      <c r="AW127" s="3" t="str">
        <f>IF(OR(D127="FV70",D127="FV80"),COUNTIF(D$2:D127,"FV70")+COUNTIF(D$2:D127,"FV80"),"")</f>
        <v/>
      </c>
      <c r="AX127" s="24"/>
    </row>
    <row r="128" spans="1:50" x14ac:dyDescent="0.45">
      <c r="A128" s="3" t="str">
        <v/>
      </c>
      <c r="B128" t="str">
        <v/>
      </c>
      <c r="C128" t="str">
        <v/>
      </c>
      <c r="D128" s="3" t="str">
        <v/>
      </c>
      <c r="E128" s="19" t="str">
        <v/>
      </c>
      <c r="F128" s="42" t="str">
        <f t="shared" si="49"/>
        <v/>
      </c>
      <c r="G128" s="36" t="str">
        <f>IF(OR(C128="",C128=" ",C128="FRA",C128="unattached",C128="(no club)",F128="F"),"",COUNTIFS(C$2:C128,C128,D$2:D128,"M*"))</f>
        <v/>
      </c>
      <c r="H128" t="str">
        <f t="shared" si="57"/>
        <v/>
      </c>
      <c r="I128" t="str">
        <f t="shared" si="70"/>
        <v/>
      </c>
      <c r="J128" t="str">
        <f t="shared" si="58"/>
        <v/>
      </c>
      <c r="K128" t="str">
        <f t="shared" si="59"/>
        <v/>
      </c>
      <c r="L128" t="str">
        <f t="shared" si="60"/>
        <v/>
      </c>
      <c r="M128" t="str">
        <f t="shared" si="61"/>
        <v/>
      </c>
      <c r="N128" t="str">
        <f t="shared" si="62"/>
        <v/>
      </c>
      <c r="O128" t="str">
        <f t="shared" si="63"/>
        <v/>
      </c>
      <c r="P128" t="str">
        <f t="shared" si="54"/>
        <v/>
      </c>
      <c r="Q128" t="str">
        <f t="shared" si="50"/>
        <v/>
      </c>
      <c r="R128" s="26" t="str">
        <f>IF(OR(C128="",C128=" ",C128="FRA",C128="unattached",C128="(no club)",F128="M"),"",COUNTIFS(C$2:C128,C128,D$2:D128,"F*"))</f>
        <v/>
      </c>
      <c r="S128" t="str">
        <f t="shared" si="64"/>
        <v/>
      </c>
      <c r="T128" t="str">
        <f t="shared" si="65"/>
        <v/>
      </c>
      <c r="U128" t="str">
        <f t="shared" si="66"/>
        <v/>
      </c>
      <c r="V128" t="str">
        <f t="shared" si="67"/>
        <v/>
      </c>
      <c r="W128" t="str">
        <f t="shared" si="51"/>
        <v/>
      </c>
      <c r="X128" t="str">
        <f t="shared" si="68"/>
        <v/>
      </c>
      <c r="Y128" t="str">
        <f t="shared" si="52"/>
        <v/>
      </c>
      <c r="Z128" t="str">
        <f t="shared" si="69"/>
        <v/>
      </c>
      <c r="AA128" t="str">
        <f t="shared" si="55"/>
        <v/>
      </c>
      <c r="AB128" t="str">
        <f t="shared" si="53"/>
        <v/>
      </c>
      <c r="AC128" s="26" t="str">
        <f>IF(OR(D128="MSEN",D128="MV40",D128="MV50",D128="MV60",D128="MV70",D128="MV80",D128="MU23",D128="MU19",D128="MU17"),COUNTIF(D$2:D128,"M*"),"")</f>
        <v/>
      </c>
      <c r="AD128" s="3" t="str">
        <f>IF(OR(D128="MU23",D128="MU19",D128="MU17"),COUNTIF(D$2:D128,"MU*"),"")</f>
        <v/>
      </c>
      <c r="AE128" s="3" t="str">
        <f>IF(OR(D128="MU19",D128="MU17"),COUNTIF(D$2:D128,"MU1*"),"")</f>
        <v/>
      </c>
      <c r="AF128" s="3" t="str">
        <f>IF(OR(D128="MU17"),COUNTIF(D$2:D128,"MU17"),"")</f>
        <v/>
      </c>
      <c r="AL128" s="3" t="str">
        <f>IF(OR(D128="MV40",D128="MV50",D128="MV60",D128="MV70",D128="MV80"),COUNTIF(D$2:D128,"MV*"),"")</f>
        <v/>
      </c>
      <c r="AM128" s="3" t="str">
        <f>IF(OR(D128="MV50",D128="MV60",D128="MV70",D128="MV80"),COUNTIF(D$2:D128,"MV50")+COUNTIF(D$2:D128,"MV60")+COUNTIF(D$2:D128,"MV70")+COUNTIF(D$2:D128,"MV80"),"")</f>
        <v/>
      </c>
      <c r="AN128" s="3" t="str">
        <f>IF(OR(D128="MV60",D128="MV70",D128="MV80"),COUNTIF(D$2:D128,"MV60")+COUNTIF(D$2:D128,"MV70")+COUNTIF(D$2:D128,"MV80"),"")</f>
        <v/>
      </c>
      <c r="AO128" s="3" t="str">
        <f>IF(OR(D128="MV70",D128="MV80"),COUNTIF(D$2:D128,"MV70")+COUNTIF(D$2:D128,"MV80"),"")</f>
        <v/>
      </c>
      <c r="AP128" s="26" t="str">
        <f>IF(OR(D128="FSEN",D128="FV40",D128="FV50",D128="FV60",D128="FV70",D128="FV80",D128="FU23",D128="FU19",D128="FU17"),COUNTIF(D$2:D128,"F*"),"")</f>
        <v/>
      </c>
      <c r="AQ128" s="3" t="str">
        <f>IF(OR(D128="FU23",D128="FU19",D128="FU17"),COUNTIF(D$2:D128,"FU*"),"")</f>
        <v/>
      </c>
      <c r="AR128" s="3" t="str">
        <f>IF(OR(D128="FU19",D128="FU17"),COUNTIF(D$2:D128,"FU1*"),"")</f>
        <v/>
      </c>
      <c r="AS128" s="3" t="str">
        <f>IF(OR(D128="FU17"),COUNTIF(D$2:D128,"FU17"),"")</f>
        <v/>
      </c>
      <c r="AT128" s="3" t="str">
        <f>IF(OR(D128="FV40",D128="FV50",D128="FV60",D128="FV70",D128="FV80"),COUNTIF(D$2:D128,"FV*"),"")</f>
        <v/>
      </c>
      <c r="AU128" s="3" t="str">
        <f>IF(OR(D128="FV50",D128="FV60",D128="FV70",D128="FV80"),COUNTIF(D$2:D128,"FV50")+COUNTIF(D$2:D128,"FV60")+COUNTIF(D$2:D128,"FV70")+COUNTIF(D$2:D128,"FV80"),"")</f>
        <v/>
      </c>
      <c r="AV128" s="3" t="str">
        <f>IF(OR(D128="FV60",D128="FV70",D128="FV80"),COUNTIF(D$2:D128,"FV60")+COUNTIF(D$2:D128,"FV70")+COUNTIF(D$2:D128,"FV80"),"")</f>
        <v/>
      </c>
      <c r="AW128" s="3" t="str">
        <f>IF(OR(D128="FV70",D128="FV80"),COUNTIF(D$2:D128,"FV70")+COUNTIF(D$2:D128,"FV80"),"")</f>
        <v/>
      </c>
      <c r="AX128" s="24"/>
    </row>
    <row r="129" spans="1:50" x14ac:dyDescent="0.45">
      <c r="A129" s="3" t="str">
        <v/>
      </c>
      <c r="B129" t="str">
        <v/>
      </c>
      <c r="C129" t="str">
        <v/>
      </c>
      <c r="D129" s="3" t="str">
        <v/>
      </c>
      <c r="E129" s="19" t="str">
        <v/>
      </c>
      <c r="F129" s="42" t="str">
        <f t="shared" si="49"/>
        <v/>
      </c>
      <c r="G129" s="36" t="str">
        <f>IF(OR(C129="",C129=" ",C129="FRA",C129="unattached",C129="(no club)",F129="F"),"",COUNTIFS(C$2:C129,C129,D$2:D129,"M*"))</f>
        <v/>
      </c>
      <c r="H129" t="str">
        <f t="shared" si="57"/>
        <v/>
      </c>
      <c r="I129" t="str">
        <f t="shared" si="70"/>
        <v/>
      </c>
      <c r="J129" t="str">
        <f t="shared" si="58"/>
        <v/>
      </c>
      <c r="K129" t="str">
        <f t="shared" si="59"/>
        <v/>
      </c>
      <c r="L129" t="str">
        <f t="shared" si="60"/>
        <v/>
      </c>
      <c r="M129" t="str">
        <f t="shared" si="61"/>
        <v/>
      </c>
      <c r="N129" t="str">
        <f t="shared" si="62"/>
        <v/>
      </c>
      <c r="O129" t="str">
        <f t="shared" si="63"/>
        <v/>
      </c>
      <c r="P129" t="str">
        <f t="shared" si="54"/>
        <v/>
      </c>
      <c r="Q129" t="str">
        <f t="shared" si="50"/>
        <v/>
      </c>
      <c r="R129" s="26" t="str">
        <f>IF(OR(C129="",C129=" ",C129="FRA",C129="unattached",C129="(no club)",F129="M"),"",COUNTIFS(C$2:C129,C129,D$2:D129,"F*"))</f>
        <v/>
      </c>
      <c r="S129" t="str">
        <f t="shared" si="64"/>
        <v/>
      </c>
      <c r="T129" t="str">
        <f t="shared" si="65"/>
        <v/>
      </c>
      <c r="U129" t="str">
        <f t="shared" si="66"/>
        <v/>
      </c>
      <c r="V129" t="str">
        <f t="shared" si="67"/>
        <v/>
      </c>
      <c r="W129" t="str">
        <f t="shared" si="51"/>
        <v/>
      </c>
      <c r="X129" t="str">
        <f t="shared" si="68"/>
        <v/>
      </c>
      <c r="Y129" t="str">
        <f t="shared" si="52"/>
        <v/>
      </c>
      <c r="Z129" t="str">
        <f t="shared" si="69"/>
        <v/>
      </c>
      <c r="AA129" t="str">
        <f t="shared" si="55"/>
        <v/>
      </c>
      <c r="AB129" t="str">
        <f t="shared" si="53"/>
        <v/>
      </c>
      <c r="AC129" s="26" t="str">
        <f>IF(OR(D129="MSEN",D129="MV40",D129="MV50",D129="MV60",D129="MV70",D129="MV80",D129="MU23",D129="MU19",D129="MU17"),COUNTIF(D$2:D129,"M*"),"")</f>
        <v/>
      </c>
      <c r="AD129" s="3" t="str">
        <f>IF(OR(D129="MU23",D129="MU19",D129="MU17"),COUNTIF(D$2:D129,"MU*"),"")</f>
        <v/>
      </c>
      <c r="AE129" s="3" t="str">
        <f>IF(OR(D129="MU19",D129="MU17"),COUNTIF(D$2:D129,"MU1*"),"")</f>
        <v/>
      </c>
      <c r="AF129" s="3" t="str">
        <f>IF(OR(D129="MU17"),COUNTIF(D$2:D129,"MU17"),"")</f>
        <v/>
      </c>
      <c r="AL129" s="3" t="str">
        <f>IF(OR(D129="MV40",D129="MV50",D129="MV60",D129="MV70",D129="MV80"),COUNTIF(D$2:D129,"MV*"),"")</f>
        <v/>
      </c>
      <c r="AM129" s="3" t="str">
        <f>IF(OR(D129="MV50",D129="MV60",D129="MV70",D129="MV80"),COUNTIF(D$2:D129,"MV50")+COUNTIF(D$2:D129,"MV60")+COUNTIF(D$2:D129,"MV70")+COUNTIF(D$2:D129,"MV80"),"")</f>
        <v/>
      </c>
      <c r="AN129" s="3" t="str">
        <f>IF(OR(D129="MV60",D129="MV70",D129="MV80"),COUNTIF(D$2:D129,"MV60")+COUNTIF(D$2:D129,"MV70")+COUNTIF(D$2:D129,"MV80"),"")</f>
        <v/>
      </c>
      <c r="AO129" s="3" t="str">
        <f>IF(OR(D129="MV70",D129="MV80"),COUNTIF(D$2:D129,"MV70")+COUNTIF(D$2:D129,"MV80"),"")</f>
        <v/>
      </c>
      <c r="AP129" s="26" t="str">
        <f>IF(OR(D129="FSEN",D129="FV40",D129="FV50",D129="FV60",D129="FV70",D129="FV80",D129="FU23",D129="FU19",D129="FU17"),COUNTIF(D$2:D129,"F*"),"")</f>
        <v/>
      </c>
      <c r="AQ129" s="3" t="str">
        <f>IF(OR(D129="FU23",D129="FU19",D129="FU17"),COUNTIF(D$2:D129,"FU*"),"")</f>
        <v/>
      </c>
      <c r="AR129" s="3" t="str">
        <f>IF(OR(D129="FU19",D129="FU17"),COUNTIF(D$2:D129,"FU1*"),"")</f>
        <v/>
      </c>
      <c r="AS129" s="3" t="str">
        <f>IF(OR(D129="FU17"),COUNTIF(D$2:D129,"FU17"),"")</f>
        <v/>
      </c>
      <c r="AT129" s="3" t="str">
        <f>IF(OR(D129="FV40",D129="FV50",D129="FV60",D129="FV70",D129="FV80"),COUNTIF(D$2:D129,"FV*"),"")</f>
        <v/>
      </c>
      <c r="AU129" s="3" t="str">
        <f>IF(OR(D129="FV50",D129="FV60",D129="FV70",D129="FV80"),COUNTIF(D$2:D129,"FV50")+COUNTIF(D$2:D129,"FV60")+COUNTIF(D$2:D129,"FV70")+COUNTIF(D$2:D129,"FV80"),"")</f>
        <v/>
      </c>
      <c r="AV129" s="3" t="str">
        <f>IF(OR(D129="FV60",D129="FV70",D129="FV80"),COUNTIF(D$2:D129,"FV60")+COUNTIF(D$2:D129,"FV70")+COUNTIF(D$2:D129,"FV80"),"")</f>
        <v/>
      </c>
      <c r="AW129" s="3" t="str">
        <f>IF(OR(D129="FV70",D129="FV80"),COUNTIF(D$2:D129,"FV70")+COUNTIF(D$2:D129,"FV80"),"")</f>
        <v/>
      </c>
      <c r="AX129" s="24"/>
    </row>
    <row r="130" spans="1:50" x14ac:dyDescent="0.45">
      <c r="A130" s="3" t="str">
        <v/>
      </c>
      <c r="B130" t="str">
        <v/>
      </c>
      <c r="C130" t="str">
        <v/>
      </c>
      <c r="D130" s="3" t="str">
        <v/>
      </c>
      <c r="E130" s="19" t="str">
        <v/>
      </c>
      <c r="F130" s="42" t="str">
        <f t="shared" si="49"/>
        <v/>
      </c>
      <c r="G130" s="36" t="str">
        <f>IF(OR(C130="",C130=" ",C130="FRA",C130="unattached",C130="(no club)",F130="F"),"",COUNTIFS(C$2:C130,C130,D$2:D130,"M*"))</f>
        <v/>
      </c>
      <c r="H130" t="str">
        <f t="shared" ref="H130:H150" si="71">IF(G130="","",C130&amp;G130)</f>
        <v/>
      </c>
      <c r="I130" t="str">
        <f t="shared" si="70"/>
        <v/>
      </c>
      <c r="J130" t="str">
        <f t="shared" ref="J130:J150" si="72">IF($I130="","",_xlfn.XLOOKUP($I130&amp;"1",H:H,B:B))</f>
        <v/>
      </c>
      <c r="K130" t="str">
        <f t="shared" ref="K130:K150" si="73">IF($I130="","",_xlfn.XLOOKUP($I130&amp;"1",H:H,AC:AC))</f>
        <v/>
      </c>
      <c r="L130" t="str">
        <f t="shared" ref="L130:L150" si="74">IF(I130="","",_xlfn.XLOOKUP(I130&amp;"2",H:H,B:B))</f>
        <v/>
      </c>
      <c r="M130" t="str">
        <f t="shared" ref="M130:M150" si="75">IF($I130="","",_xlfn.XLOOKUP($I130&amp;"2",H:H,AC:AC))</f>
        <v/>
      </c>
      <c r="N130" t="str">
        <f t="shared" ref="N130:N150" si="76">IF(I130="","",_xlfn.XLOOKUP(I130&amp;"3",H:H,B:B))</f>
        <v/>
      </c>
      <c r="O130" t="str">
        <f t="shared" ref="O130:O150" si="77">IF($I130="","",_xlfn.XLOOKUP($I130&amp;"3",H:H,AC:AC))</f>
        <v/>
      </c>
      <c r="P130" t="str">
        <f t="shared" si="54"/>
        <v/>
      </c>
      <c r="Q130" t="str">
        <f t="shared" si="50"/>
        <v/>
      </c>
      <c r="R130" s="26" t="str">
        <f>IF(OR(C130="",C130=" ",C130="FRA",C130="unattached",C130="(no club)",F130="M"),"",COUNTIFS(C$2:C130,C130,D$2:D130,"F*"))</f>
        <v/>
      </c>
      <c r="S130" t="str">
        <f t="shared" ref="S130:S150" si="78">IF(R130="","",C130&amp;R130)</f>
        <v/>
      </c>
      <c r="T130" t="str">
        <f t="shared" ref="T130:T150" si="79">IF(R130=3,C130,"")</f>
        <v/>
      </c>
      <c r="U130" t="str">
        <f t="shared" ref="U130:U150" si="80">IF(T130="","",_xlfn.XLOOKUP(T130&amp;"1",S:S,B:B))</f>
        <v/>
      </c>
      <c r="V130" t="str">
        <f t="shared" ref="V130:V161" si="81">IF($T130="","",_xlfn.XLOOKUP($T130&amp;"1",S:S,AP:AP))</f>
        <v/>
      </c>
      <c r="W130" t="str">
        <f t="shared" si="51"/>
        <v/>
      </c>
      <c r="X130" t="str">
        <f t="shared" ref="X130:X161" si="82">IF($T130="","",_xlfn.XLOOKUP($T130&amp;"2",S:S,AP:AP))</f>
        <v/>
      </c>
      <c r="Y130" t="str">
        <f t="shared" si="52"/>
        <v/>
      </c>
      <c r="Z130" t="str">
        <f t="shared" ref="Z130:Z161" si="83">IF($T130="","",_xlfn.XLOOKUP($T130&amp;"3",S:S,AP:AP))</f>
        <v/>
      </c>
      <c r="AA130" t="str">
        <f t="shared" si="55"/>
        <v/>
      </c>
      <c r="AB130" t="str">
        <f t="shared" si="53"/>
        <v/>
      </c>
      <c r="AC130" s="26" t="str">
        <f>IF(OR(D130="MSEN",D130="MV40",D130="MV50",D130="MV60",D130="MV70",D130="MV80",D130="MU23",D130="MU19",D130="MU17"),COUNTIF(D$2:D130,"M*"),"")</f>
        <v/>
      </c>
      <c r="AD130" s="3" t="str">
        <f>IF(OR(D130="MU23",D130="MU19",D130="MU17"),COUNTIF(D$2:D130,"MU*"),"")</f>
        <v/>
      </c>
      <c r="AE130" s="3" t="str">
        <f>IF(OR(D130="MU19",D130="MU17"),COUNTIF(D$2:D130,"MU1*"),"")</f>
        <v/>
      </c>
      <c r="AF130" s="3" t="str">
        <f>IF(OR(D130="MU17"),COUNTIF(D$2:D130,"MU17"),"")</f>
        <v/>
      </c>
      <c r="AL130" s="3" t="str">
        <f>IF(OR(D130="MV40",D130="MV50",D130="MV60",D130="MV70",D130="MV80"),COUNTIF(D$2:D130,"MV*"),"")</f>
        <v/>
      </c>
      <c r="AM130" s="3" t="str">
        <f>IF(OR(D130="MV50",D130="MV60",D130="MV70",D130="MV80"),COUNTIF(D$2:D130,"MV50")+COUNTIF(D$2:D130,"MV60")+COUNTIF(D$2:D130,"MV70")+COUNTIF(D$2:D130,"MV80"),"")</f>
        <v/>
      </c>
      <c r="AN130" s="3" t="str">
        <f>IF(OR(D130="MV60",D130="MV70",D130="MV80"),COUNTIF(D$2:D130,"MV60")+COUNTIF(D$2:D130,"MV70")+COUNTIF(D$2:D130,"MV80"),"")</f>
        <v/>
      </c>
      <c r="AO130" s="3" t="str">
        <f>IF(OR(D130="MV70",D130="MV80"),COUNTIF(D$2:D130,"MV70")+COUNTIF(D$2:D130,"MV80"),"")</f>
        <v/>
      </c>
      <c r="AP130" s="26" t="str">
        <f>IF(OR(D130="FSEN",D130="FV40",D130="FV50",D130="FV60",D130="FV70",D130="FV80",D130="FU23",D130="FU19",D130="FU17"),COUNTIF(D$2:D130,"F*"),"")</f>
        <v/>
      </c>
      <c r="AQ130" s="3" t="str">
        <f>IF(OR(D130="FU23",D130="FU19",D130="FU17"),COUNTIF(D$2:D130,"FU*"),"")</f>
        <v/>
      </c>
      <c r="AR130" s="3" t="str">
        <f>IF(OR(D130="FU19",D130="FU17"),COUNTIF(D$2:D130,"FU1*"),"")</f>
        <v/>
      </c>
      <c r="AS130" s="3" t="str">
        <f>IF(OR(D130="FU17"),COUNTIF(D$2:D130,"FU17"),"")</f>
        <v/>
      </c>
      <c r="AT130" s="3" t="str">
        <f>IF(OR(D130="FV40",D130="FV50",D130="FV60",D130="FV70",D130="FV80"),COUNTIF(D$2:D130,"FV*"),"")</f>
        <v/>
      </c>
      <c r="AU130" s="3" t="str">
        <f>IF(OR(D130="FV50",D130="FV60",D130="FV70",D130="FV80"),COUNTIF(D$2:D130,"FV50")+COUNTIF(D$2:D130,"FV60")+COUNTIF(D$2:D130,"FV70")+COUNTIF(D$2:D130,"FV80"),"")</f>
        <v/>
      </c>
      <c r="AV130" s="3" t="str">
        <f>IF(OR(D130="FV60",D130="FV70",D130="FV80"),COUNTIF(D$2:D130,"FV60")+COUNTIF(D$2:D130,"FV70")+COUNTIF(D$2:D130,"FV80"),"")</f>
        <v/>
      </c>
      <c r="AW130" s="3" t="str">
        <f>IF(OR(D130="FV70",D130="FV80"),COUNTIF(D$2:D130,"FV70")+COUNTIF(D$2:D130,"FV80"),"")</f>
        <v/>
      </c>
      <c r="AX130" s="24"/>
    </row>
    <row r="131" spans="1:50" x14ac:dyDescent="0.45">
      <c r="A131" s="3" t="str">
        <v/>
      </c>
      <c r="B131" t="str">
        <v/>
      </c>
      <c r="C131" t="str">
        <v/>
      </c>
      <c r="D131" s="3" t="str">
        <v/>
      </c>
      <c r="E131" s="19" t="str">
        <v/>
      </c>
      <c r="F131" s="42" t="str">
        <f t="shared" ref="F131:F150" si="84">LEFT(D131,1)</f>
        <v/>
      </c>
      <c r="G131" s="36" t="str">
        <f>IF(OR(C131="",C131=" ",C131="FRA",C131="unattached",C131="(no club)",F131="F"),"",COUNTIFS(C$2:C131,C131,D$2:D131,"M*"))</f>
        <v/>
      </c>
      <c r="H131" t="str">
        <f t="shared" si="71"/>
        <v/>
      </c>
      <c r="I131" t="str">
        <f t="shared" si="70"/>
        <v/>
      </c>
      <c r="J131" t="str">
        <f t="shared" si="72"/>
        <v/>
      </c>
      <c r="K131" t="str">
        <f t="shared" si="73"/>
        <v/>
      </c>
      <c r="L131" t="str">
        <f t="shared" si="74"/>
        <v/>
      </c>
      <c r="M131" t="str">
        <f t="shared" si="75"/>
        <v/>
      </c>
      <c r="N131" t="str">
        <f t="shared" si="76"/>
        <v/>
      </c>
      <c r="O131" t="str">
        <f t="shared" si="77"/>
        <v/>
      </c>
      <c r="P131" t="str">
        <f t="shared" si="54"/>
        <v/>
      </c>
      <c r="Q131" t="str">
        <f t="shared" ref="Q131:Q150" si="85">IF(P131="","",RANK(P131,P:P,1))</f>
        <v/>
      </c>
      <c r="R131" s="26" t="str">
        <f>IF(OR(C131="",C131=" ",C131="FRA",C131="unattached",C131="(no club)",F131="M"),"",COUNTIFS(C$2:C131,C131,D$2:D131,"F*"))</f>
        <v/>
      </c>
      <c r="S131" t="str">
        <f t="shared" si="78"/>
        <v/>
      </c>
      <c r="T131" t="str">
        <f t="shared" si="79"/>
        <v/>
      </c>
      <c r="U131" t="str">
        <f t="shared" si="80"/>
        <v/>
      </c>
      <c r="V131" t="str">
        <f t="shared" si="81"/>
        <v/>
      </c>
      <c r="W131" t="str">
        <f t="shared" ref="W131:W150" si="86">IF(T131="","",_xlfn.XLOOKUP(T131&amp;"2",S:S,B:B))</f>
        <v/>
      </c>
      <c r="X131" t="str">
        <f t="shared" si="82"/>
        <v/>
      </c>
      <c r="Y131" t="str">
        <f t="shared" ref="Y131:Y150" si="87">IF(T131="","",_xlfn.XLOOKUP(T131&amp;"3",S:S,B:B))</f>
        <v/>
      </c>
      <c r="Z131" t="str">
        <f t="shared" si="83"/>
        <v/>
      </c>
      <c r="AA131" t="str">
        <f t="shared" si="55"/>
        <v/>
      </c>
      <c r="AB131" t="str">
        <f t="shared" ref="AB131:AB150" si="88">IF(AA131="","",RANK(AA131,AA:AA,1))</f>
        <v/>
      </c>
      <c r="AC131" s="26" t="str">
        <f>IF(OR(D131="MSEN",D131="MV40",D131="MV50",D131="MV60",D131="MV70",D131="MV80",D131="MU23",D131="MU19",D131="MU17"),COUNTIF(D$2:D131,"M*"),"")</f>
        <v/>
      </c>
      <c r="AD131" s="3" t="str">
        <f>IF(OR(D131="MU23",D131="MU19",D131="MU17"),COUNTIF(D$2:D131,"MU*"),"")</f>
        <v/>
      </c>
      <c r="AE131" s="3" t="str">
        <f>IF(OR(D131="MU19",D131="MU17"),COUNTIF(D$2:D131,"MU1*"),"")</f>
        <v/>
      </c>
      <c r="AF131" s="3" t="str">
        <f>IF(OR(D131="MU17"),COUNTIF(D$2:D131,"MU17"),"")</f>
        <v/>
      </c>
      <c r="AL131" s="3" t="str">
        <f>IF(OR(D131="MV40",D131="MV50",D131="MV60",D131="MV70",D131="MV80"),COUNTIF(D$2:D131,"MV*"),"")</f>
        <v/>
      </c>
      <c r="AM131" s="3" t="str">
        <f>IF(OR(D131="MV50",D131="MV60",D131="MV70",D131="MV80"),COUNTIF(D$2:D131,"MV50")+COUNTIF(D$2:D131,"MV60")+COUNTIF(D$2:D131,"MV70")+COUNTIF(D$2:D131,"MV80"),"")</f>
        <v/>
      </c>
      <c r="AN131" s="3" t="str">
        <f>IF(OR(D131="MV60",D131="MV70",D131="MV80"),COUNTIF(D$2:D131,"MV60")+COUNTIF(D$2:D131,"MV70")+COUNTIF(D$2:D131,"MV80"),"")</f>
        <v/>
      </c>
      <c r="AO131" s="3" t="str">
        <f>IF(OR(D131="MV70",D131="MV80"),COUNTIF(D$2:D131,"MV70")+COUNTIF(D$2:D131,"MV80"),"")</f>
        <v/>
      </c>
      <c r="AP131" s="26" t="str">
        <f>IF(OR(D131="FSEN",D131="FV40",D131="FV50",D131="FV60",D131="FV70",D131="FV80",D131="FU23",D131="FU19",D131="FU17"),COUNTIF(D$2:D131,"F*"),"")</f>
        <v/>
      </c>
      <c r="AQ131" s="3" t="str">
        <f>IF(OR(D131="FU23",D131="FU19",D131="FU17"),COUNTIF(D$2:D131,"FU*"),"")</f>
        <v/>
      </c>
      <c r="AR131" s="3" t="str">
        <f>IF(OR(D131="FU19",D131="FU17"),COUNTIF(D$2:D131,"FU1*"),"")</f>
        <v/>
      </c>
      <c r="AS131" s="3" t="str">
        <f>IF(OR(D131="FU17"),COUNTIF(D$2:D131,"FU17"),"")</f>
        <v/>
      </c>
      <c r="AT131" s="3" t="str">
        <f>IF(OR(D131="FV40",D131="FV50",D131="FV60",D131="FV70",D131="FV80"),COUNTIF(D$2:D131,"FV*"),"")</f>
        <v/>
      </c>
      <c r="AU131" s="3" t="str">
        <f>IF(OR(D131="FV50",D131="FV60",D131="FV70",D131="FV80"),COUNTIF(D$2:D131,"FV50")+COUNTIF(D$2:D131,"FV60")+COUNTIF(D$2:D131,"FV70")+COUNTIF(D$2:D131,"FV80"),"")</f>
        <v/>
      </c>
      <c r="AV131" s="3" t="str">
        <f>IF(OR(D131="FV60",D131="FV70",D131="FV80"),COUNTIF(D$2:D131,"FV60")+COUNTIF(D$2:D131,"FV70")+COUNTIF(D$2:D131,"FV80"),"")</f>
        <v/>
      </c>
      <c r="AW131" s="3" t="str">
        <f>IF(OR(D131="FV70",D131="FV80"),COUNTIF(D$2:D131,"FV70")+COUNTIF(D$2:D131,"FV80"),"")</f>
        <v/>
      </c>
      <c r="AX131" s="24"/>
    </row>
    <row r="132" spans="1:50" x14ac:dyDescent="0.45">
      <c r="A132" s="3" t="str">
        <v/>
      </c>
      <c r="B132" t="str">
        <v/>
      </c>
      <c r="C132" t="str">
        <v/>
      </c>
      <c r="D132" s="3" t="str">
        <v/>
      </c>
      <c r="E132" s="19" t="str">
        <v/>
      </c>
      <c r="F132" s="42" t="str">
        <f t="shared" si="84"/>
        <v/>
      </c>
      <c r="G132" s="36" t="str">
        <f>IF(OR(C132="",C132=" ",C132="FRA",C132="unattached",C132="(no club)",F132="F"),"",COUNTIFS(C$2:C132,C132,D$2:D132,"M*"))</f>
        <v/>
      </c>
      <c r="H132" t="str">
        <f t="shared" si="71"/>
        <v/>
      </c>
      <c r="I132" t="str">
        <f t="shared" si="70"/>
        <v/>
      </c>
      <c r="J132" t="str">
        <f t="shared" si="72"/>
        <v/>
      </c>
      <c r="K132" t="str">
        <f t="shared" si="73"/>
        <v/>
      </c>
      <c r="L132" t="str">
        <f t="shared" si="74"/>
        <v/>
      </c>
      <c r="M132" t="str">
        <f t="shared" si="75"/>
        <v/>
      </c>
      <c r="N132" t="str">
        <f t="shared" si="76"/>
        <v/>
      </c>
      <c r="O132" t="str">
        <f t="shared" si="77"/>
        <v/>
      </c>
      <c r="P132" t="str">
        <f t="shared" ref="P132:P150" si="89">IF(I132="","",K132+M132+O132)</f>
        <v/>
      </c>
      <c r="Q132" t="str">
        <f t="shared" si="85"/>
        <v/>
      </c>
      <c r="R132" s="26" t="str">
        <f>IF(OR(C132="",C132=" ",C132="FRA",C132="unattached",C132="(no club)",F132="M"),"",COUNTIFS(C$2:C132,C132,D$2:D132,"F*"))</f>
        <v/>
      </c>
      <c r="S132" t="str">
        <f t="shared" si="78"/>
        <v/>
      </c>
      <c r="T132" t="str">
        <f t="shared" si="79"/>
        <v/>
      </c>
      <c r="U132" t="str">
        <f t="shared" si="80"/>
        <v/>
      </c>
      <c r="V132" t="str">
        <f t="shared" si="81"/>
        <v/>
      </c>
      <c r="W132" t="str">
        <f t="shared" si="86"/>
        <v/>
      </c>
      <c r="X132" t="str">
        <f t="shared" si="82"/>
        <v/>
      </c>
      <c r="Y132" t="str">
        <f t="shared" si="87"/>
        <v/>
      </c>
      <c r="Z132" t="str">
        <f t="shared" si="83"/>
        <v/>
      </c>
      <c r="AA132" t="str">
        <f t="shared" ref="AA132:AA150" si="90">IF(T132="","",V132+X132+Z132)</f>
        <v/>
      </c>
      <c r="AB132" t="str">
        <f t="shared" si="88"/>
        <v/>
      </c>
      <c r="AC132" s="26" t="str">
        <f>IF(OR(D132="MSEN",D132="MV40",D132="MV50",D132="MV60",D132="MV70",D132="MV80",D132="MU23",D132="MU19",D132="MU17"),COUNTIF(D$2:D132,"M*"),"")</f>
        <v/>
      </c>
      <c r="AD132" s="3" t="str">
        <f>IF(OR(D132="MU23",D132="MU19",D132="MU17"),COUNTIF(D$2:D132,"MU*"),"")</f>
        <v/>
      </c>
      <c r="AE132" s="3" t="str">
        <f>IF(OR(D132="MU19",D132="MU17"),COUNTIF(D$2:D132,"MU1*"),"")</f>
        <v/>
      </c>
      <c r="AF132" s="3" t="str">
        <f>IF(OR(D132="MU17"),COUNTIF(D$2:D132,"MU17"),"")</f>
        <v/>
      </c>
      <c r="AL132" s="3" t="str">
        <f>IF(OR(D132="MV40",D132="MV50",D132="MV60",D132="MV70",D132="MV80"),COUNTIF(D$2:D132,"MV*"),"")</f>
        <v/>
      </c>
      <c r="AM132" s="3" t="str">
        <f>IF(OR(D132="MV50",D132="MV60",D132="MV70",D132="MV80"),COUNTIF(D$2:D132,"MV50")+COUNTIF(D$2:D132,"MV60")+COUNTIF(D$2:D132,"MV70")+COUNTIF(D$2:D132,"MV80"),"")</f>
        <v/>
      </c>
      <c r="AN132" s="3" t="str">
        <f>IF(OR(D132="MV60",D132="MV70",D132="MV80"),COUNTIF(D$2:D132,"MV60")+COUNTIF(D$2:D132,"MV70")+COUNTIF(D$2:D132,"MV80"),"")</f>
        <v/>
      </c>
      <c r="AO132" s="3" t="str">
        <f>IF(OR(D132="MV70",D132="MV80"),COUNTIF(D$2:D132,"MV70")+COUNTIF(D$2:D132,"MV80"),"")</f>
        <v/>
      </c>
      <c r="AP132" s="26" t="str">
        <f>IF(OR(D132="FSEN",D132="FV40",D132="FV50",D132="FV60",D132="FV70",D132="FV80",D132="FU23",D132="FU19",D132="FU17"),COUNTIF(D$2:D132,"F*"),"")</f>
        <v/>
      </c>
      <c r="AQ132" s="3" t="str">
        <f>IF(OR(D132="FU23",D132="FU19",D132="FU17"),COUNTIF(D$2:D132,"FU*"),"")</f>
        <v/>
      </c>
      <c r="AR132" s="3" t="str">
        <f>IF(OR(D132="FU19",D132="FU17"),COUNTIF(D$2:D132,"FU1*"),"")</f>
        <v/>
      </c>
      <c r="AS132" s="3" t="str">
        <f>IF(OR(D132="FU17"),COUNTIF(D$2:D132,"FU17"),"")</f>
        <v/>
      </c>
      <c r="AT132" s="3" t="str">
        <f>IF(OR(D132="FV40",D132="FV50",D132="FV60",D132="FV70",D132="FV80"),COUNTIF(D$2:D132,"FV*"),"")</f>
        <v/>
      </c>
      <c r="AU132" s="3" t="str">
        <f>IF(OR(D132="FV50",D132="FV60",D132="FV70",D132="FV80"),COUNTIF(D$2:D132,"FV50")+COUNTIF(D$2:D132,"FV60")+COUNTIF(D$2:D132,"FV70")+COUNTIF(D$2:D132,"FV80"),"")</f>
        <v/>
      </c>
      <c r="AV132" s="3" t="str">
        <f>IF(OR(D132="FV60",D132="FV70",D132="FV80"),COUNTIF(D$2:D132,"FV60")+COUNTIF(D$2:D132,"FV70")+COUNTIF(D$2:D132,"FV80"),"")</f>
        <v/>
      </c>
      <c r="AW132" s="3" t="str">
        <f>IF(OR(D132="FV70",D132="FV80"),COUNTIF(D$2:D132,"FV70")+COUNTIF(D$2:D132,"FV80"),"")</f>
        <v/>
      </c>
      <c r="AX132" s="24"/>
    </row>
    <row r="133" spans="1:50" x14ac:dyDescent="0.45">
      <c r="A133" s="3" t="str">
        <v/>
      </c>
      <c r="B133" t="str">
        <v/>
      </c>
      <c r="C133" t="str">
        <v/>
      </c>
      <c r="D133" s="3" t="str">
        <v/>
      </c>
      <c r="E133" s="19" t="str">
        <v/>
      </c>
      <c r="F133" s="42" t="str">
        <f t="shared" si="84"/>
        <v/>
      </c>
      <c r="G133" s="36" t="str">
        <f>IF(OR(C133="",C133=" ",C133="FRA",C133="unattached",C133="(no club)",F133="F"),"",COUNTIFS(C$2:C133,C133,D$2:D133,"M*"))</f>
        <v/>
      </c>
      <c r="H133" t="str">
        <f t="shared" si="71"/>
        <v/>
      </c>
      <c r="I133" t="str">
        <f t="shared" si="70"/>
        <v/>
      </c>
      <c r="J133" t="str">
        <f t="shared" si="72"/>
        <v/>
      </c>
      <c r="K133" t="str">
        <f t="shared" si="73"/>
        <v/>
      </c>
      <c r="L133" t="str">
        <f t="shared" si="74"/>
        <v/>
      </c>
      <c r="M133" t="str">
        <f t="shared" si="75"/>
        <v/>
      </c>
      <c r="N133" t="str">
        <f t="shared" si="76"/>
        <v/>
      </c>
      <c r="O133" t="str">
        <f t="shared" si="77"/>
        <v/>
      </c>
      <c r="P133" t="str">
        <f t="shared" si="89"/>
        <v/>
      </c>
      <c r="Q133" t="str">
        <f t="shared" si="85"/>
        <v/>
      </c>
      <c r="R133" s="26" t="str">
        <f>IF(OR(C133="",C133=" ",C133="FRA",C133="unattached",C133="(no club)",F133="M"),"",COUNTIFS(C$2:C133,C133,D$2:D133,"F*"))</f>
        <v/>
      </c>
      <c r="S133" t="str">
        <f t="shared" si="78"/>
        <v/>
      </c>
      <c r="T133" t="str">
        <f t="shared" si="79"/>
        <v/>
      </c>
      <c r="U133" t="str">
        <f t="shared" si="80"/>
        <v/>
      </c>
      <c r="V133" t="str">
        <f t="shared" si="81"/>
        <v/>
      </c>
      <c r="W133" t="str">
        <f t="shared" si="86"/>
        <v/>
      </c>
      <c r="X133" t="str">
        <f t="shared" si="82"/>
        <v/>
      </c>
      <c r="Y133" t="str">
        <f t="shared" si="87"/>
        <v/>
      </c>
      <c r="Z133" t="str">
        <f t="shared" si="83"/>
        <v/>
      </c>
      <c r="AA133" t="str">
        <f t="shared" si="90"/>
        <v/>
      </c>
      <c r="AB133" t="str">
        <f t="shared" si="88"/>
        <v/>
      </c>
      <c r="AC133" s="26" t="str">
        <f>IF(OR(D133="MSEN",D133="MV40",D133="MV50",D133="MV60",D133="MV70",D133="MV80",D133="MU23",D133="MU19",D133="MU17"),COUNTIF(D$2:D133,"M*"),"")</f>
        <v/>
      </c>
      <c r="AD133" s="3" t="str">
        <f>IF(OR(D133="MU23",D133="MU19",D133="MU17"),COUNTIF(D$2:D133,"MU*"),"")</f>
        <v/>
      </c>
      <c r="AE133" s="3" t="str">
        <f>IF(OR(D133="MU19",D133="MU17"),COUNTIF(D$2:D133,"MU1*"),"")</f>
        <v/>
      </c>
      <c r="AF133" s="3" t="str">
        <f>IF(OR(D133="MU17"),COUNTIF(D$2:D133,"MU17"),"")</f>
        <v/>
      </c>
      <c r="AL133" s="3" t="str">
        <f>IF(OR(D133="MV40",D133="MV50",D133="MV60",D133="MV70",D133="MV80"),COUNTIF(D$2:D133,"MV*"),"")</f>
        <v/>
      </c>
      <c r="AM133" s="3" t="str">
        <f>IF(OR(D133="MV50",D133="MV60",D133="MV70",D133="MV80"),COUNTIF(D$2:D133,"MV50")+COUNTIF(D$2:D133,"MV60")+COUNTIF(D$2:D133,"MV70")+COUNTIF(D$2:D133,"MV80"),"")</f>
        <v/>
      </c>
      <c r="AN133" s="3" t="str">
        <f>IF(OR(D133="MV60",D133="MV70",D133="MV80"),COUNTIF(D$2:D133,"MV60")+COUNTIF(D$2:D133,"MV70")+COUNTIF(D$2:D133,"MV80"),"")</f>
        <v/>
      </c>
      <c r="AO133" s="3" t="str">
        <f>IF(OR(D133="MV70",D133="MV80"),COUNTIF(D$2:D133,"MV70")+COUNTIF(D$2:D133,"MV80"),"")</f>
        <v/>
      </c>
      <c r="AP133" s="26" t="str">
        <f>IF(OR(D133="FSEN",D133="FV40",D133="FV50",D133="FV60",D133="FV70",D133="FV80",D133="FU23",D133="FU19",D133="FU17"),COUNTIF(D$2:D133,"F*"),"")</f>
        <v/>
      </c>
      <c r="AQ133" s="3" t="str">
        <f>IF(OR(D133="FU23",D133="FU19",D133="FU17"),COUNTIF(D$2:D133,"FU*"),"")</f>
        <v/>
      </c>
      <c r="AR133" s="3" t="str">
        <f>IF(OR(D133="FU19",D133="FU17"),COUNTIF(D$2:D133,"FU1*"),"")</f>
        <v/>
      </c>
      <c r="AS133" s="3" t="str">
        <f>IF(OR(D133="FU17"),COUNTIF(D$2:D133,"FU17"),"")</f>
        <v/>
      </c>
      <c r="AT133" s="3" t="str">
        <f>IF(OR(D133="FV40",D133="FV50",D133="FV60",D133="FV70",D133="FV80"),COUNTIF(D$2:D133,"FV*"),"")</f>
        <v/>
      </c>
      <c r="AU133" s="3" t="str">
        <f>IF(OR(D133="FV50",D133="FV60",D133="FV70",D133="FV80"),COUNTIF(D$2:D133,"FV50")+COUNTIF(D$2:D133,"FV60")+COUNTIF(D$2:D133,"FV70")+COUNTIF(D$2:D133,"FV80"),"")</f>
        <v/>
      </c>
      <c r="AV133" s="3" t="str">
        <f>IF(OR(D133="FV60",D133="FV70",D133="FV80"),COUNTIF(D$2:D133,"FV60")+COUNTIF(D$2:D133,"FV70")+COUNTIF(D$2:D133,"FV80"),"")</f>
        <v/>
      </c>
      <c r="AW133" s="3" t="str">
        <f>IF(OR(D133="FV70",D133="FV80"),COUNTIF(D$2:D133,"FV70")+COUNTIF(D$2:D133,"FV80"),"")</f>
        <v/>
      </c>
      <c r="AX133" s="24"/>
    </row>
    <row r="134" spans="1:50" x14ac:dyDescent="0.45">
      <c r="A134" s="3" t="str">
        <v/>
      </c>
      <c r="B134" t="str">
        <v/>
      </c>
      <c r="C134" t="str">
        <v/>
      </c>
      <c r="D134" s="3" t="str">
        <v/>
      </c>
      <c r="E134" s="19" t="str">
        <v/>
      </c>
      <c r="F134" s="42" t="str">
        <f t="shared" si="84"/>
        <v/>
      </c>
      <c r="G134" s="36" t="str">
        <f>IF(OR(C134="",C134=" ",C134="FRA",C134="unattached",C134="(no club)",F134="F"),"",COUNTIFS(C$2:C134,C134,D$2:D134,"M*"))</f>
        <v/>
      </c>
      <c r="H134" t="str">
        <f t="shared" si="71"/>
        <v/>
      </c>
      <c r="I134" t="str">
        <f t="shared" si="70"/>
        <v/>
      </c>
      <c r="J134" t="str">
        <f t="shared" si="72"/>
        <v/>
      </c>
      <c r="K134" t="str">
        <f t="shared" si="73"/>
        <v/>
      </c>
      <c r="L134" t="str">
        <f t="shared" si="74"/>
        <v/>
      </c>
      <c r="M134" t="str">
        <f t="shared" si="75"/>
        <v/>
      </c>
      <c r="N134" t="str">
        <f t="shared" si="76"/>
        <v/>
      </c>
      <c r="O134" t="str">
        <f t="shared" si="77"/>
        <v/>
      </c>
      <c r="P134" t="str">
        <f t="shared" si="89"/>
        <v/>
      </c>
      <c r="Q134" t="str">
        <f t="shared" si="85"/>
        <v/>
      </c>
      <c r="R134" s="26" t="str">
        <f>IF(OR(C134="",C134=" ",C134="FRA",C134="unattached",C134="(no club)",F134="M"),"",COUNTIFS(C$2:C134,C134,D$2:D134,"F*"))</f>
        <v/>
      </c>
      <c r="S134" t="str">
        <f t="shared" si="78"/>
        <v/>
      </c>
      <c r="T134" t="str">
        <f t="shared" si="79"/>
        <v/>
      </c>
      <c r="U134" t="str">
        <f t="shared" si="80"/>
        <v/>
      </c>
      <c r="V134" t="str">
        <f t="shared" si="81"/>
        <v/>
      </c>
      <c r="W134" t="str">
        <f t="shared" si="86"/>
        <v/>
      </c>
      <c r="X134" t="str">
        <f t="shared" si="82"/>
        <v/>
      </c>
      <c r="Y134" t="str">
        <f t="shared" si="87"/>
        <v/>
      </c>
      <c r="Z134" t="str">
        <f t="shared" si="83"/>
        <v/>
      </c>
      <c r="AA134" t="str">
        <f t="shared" si="90"/>
        <v/>
      </c>
      <c r="AB134" t="str">
        <f t="shared" si="88"/>
        <v/>
      </c>
      <c r="AC134" s="26" t="str">
        <f>IF(OR(D134="MSEN",D134="MV40",D134="MV50",D134="MV60",D134="MV70",D134="MV80",D134="MU23",D134="MU19",D134="MU17"),COUNTIF(D$2:D134,"M*"),"")</f>
        <v/>
      </c>
      <c r="AD134" s="3" t="str">
        <f>IF(OR(D134="MU23",D134="MU19",D134="MU17"),COUNTIF(D$2:D134,"MU*"),"")</f>
        <v/>
      </c>
      <c r="AE134" s="3" t="str">
        <f>IF(OR(D134="MU19",D134="MU17"),COUNTIF(D$2:D134,"MU1*"),"")</f>
        <v/>
      </c>
      <c r="AF134" s="3" t="str">
        <f>IF(OR(D134="MU17"),COUNTIF(D$2:D134,"MU17"),"")</f>
        <v/>
      </c>
      <c r="AL134" s="3" t="str">
        <f>IF(OR(D134="MV40",D134="MV50",D134="MV60",D134="MV70",D134="MV80"),COUNTIF(D$2:D134,"MV*"),"")</f>
        <v/>
      </c>
      <c r="AM134" s="3" t="str">
        <f>IF(OR(D134="MV50",D134="MV60",D134="MV70",D134="MV80"),COUNTIF(D$2:D134,"MV50")+COUNTIF(D$2:D134,"MV60")+COUNTIF(D$2:D134,"MV70")+COUNTIF(D$2:D134,"MV80"),"")</f>
        <v/>
      </c>
      <c r="AN134" s="3" t="str">
        <f>IF(OR(D134="MV60",D134="MV70",D134="MV80"),COUNTIF(D$2:D134,"MV60")+COUNTIF(D$2:D134,"MV70")+COUNTIF(D$2:D134,"MV80"),"")</f>
        <v/>
      </c>
      <c r="AO134" s="3" t="str">
        <f>IF(OR(D134="MV70",D134="MV80"),COUNTIF(D$2:D134,"MV70")+COUNTIF(D$2:D134,"MV80"),"")</f>
        <v/>
      </c>
      <c r="AP134" s="26" t="str">
        <f>IF(OR(D134="FSEN",D134="FV40",D134="FV50",D134="FV60",D134="FV70",D134="FV80",D134="FU23",D134="FU19",D134="FU17"),COUNTIF(D$2:D134,"F*"),"")</f>
        <v/>
      </c>
      <c r="AQ134" s="3" t="str">
        <f>IF(OR(D134="FU23",D134="FU19",D134="FU17"),COUNTIF(D$2:D134,"FU*"),"")</f>
        <v/>
      </c>
      <c r="AR134" s="3" t="str">
        <f>IF(OR(D134="FU19",D134="FU17"),COUNTIF(D$2:D134,"FU1*"),"")</f>
        <v/>
      </c>
      <c r="AS134" s="3" t="str">
        <f>IF(OR(D134="FU17"),COUNTIF(D$2:D134,"FU17"),"")</f>
        <v/>
      </c>
      <c r="AT134" s="3" t="str">
        <f>IF(OR(D134="FV40",D134="FV50",D134="FV60",D134="FV70",D134="FV80"),COUNTIF(D$2:D134,"FV*"),"")</f>
        <v/>
      </c>
      <c r="AU134" s="3" t="str">
        <f>IF(OR(D134="FV50",D134="FV60",D134="FV70",D134="FV80"),COUNTIF(D$2:D134,"FV50")+COUNTIF(D$2:D134,"FV60")+COUNTIF(D$2:D134,"FV70")+COUNTIF(D$2:D134,"FV80"),"")</f>
        <v/>
      </c>
      <c r="AV134" s="3" t="str">
        <f>IF(OR(D134="FV60",D134="FV70",D134="FV80"),COUNTIF(D$2:D134,"FV60")+COUNTIF(D$2:D134,"FV70")+COUNTIF(D$2:D134,"FV80"),"")</f>
        <v/>
      </c>
      <c r="AW134" s="3" t="str">
        <f>IF(OR(D134="FV70",D134="FV80"),COUNTIF(D$2:D134,"FV70")+COUNTIF(D$2:D134,"FV80"),"")</f>
        <v/>
      </c>
      <c r="AX134" s="24"/>
    </row>
    <row r="135" spans="1:50" x14ac:dyDescent="0.45">
      <c r="A135" s="3" t="str">
        <v/>
      </c>
      <c r="B135" t="str">
        <v/>
      </c>
      <c r="C135" t="str">
        <v/>
      </c>
      <c r="D135" s="3" t="str">
        <v/>
      </c>
      <c r="E135" s="19" t="str">
        <v/>
      </c>
      <c r="F135" s="42" t="str">
        <f t="shared" si="84"/>
        <v/>
      </c>
      <c r="G135" s="36" t="str">
        <f>IF(OR(C135="",C135=" ",C135="FRA",C135="unattached",C135="(no club)",F135="F"),"",COUNTIFS(C$2:C135,C135,D$2:D135,"M*"))</f>
        <v/>
      </c>
      <c r="H135" t="str">
        <f t="shared" si="71"/>
        <v/>
      </c>
      <c r="I135" t="str">
        <f t="shared" si="70"/>
        <v/>
      </c>
      <c r="J135" t="str">
        <f t="shared" si="72"/>
        <v/>
      </c>
      <c r="K135" t="str">
        <f t="shared" si="73"/>
        <v/>
      </c>
      <c r="L135" t="str">
        <f t="shared" si="74"/>
        <v/>
      </c>
      <c r="M135" t="str">
        <f t="shared" si="75"/>
        <v/>
      </c>
      <c r="N135" t="str">
        <f t="shared" si="76"/>
        <v/>
      </c>
      <c r="O135" t="str">
        <f t="shared" si="77"/>
        <v/>
      </c>
      <c r="P135" t="str">
        <f t="shared" si="89"/>
        <v/>
      </c>
      <c r="Q135" t="str">
        <f t="shared" si="85"/>
        <v/>
      </c>
      <c r="R135" s="26" t="str">
        <f>IF(OR(C135="",C135=" ",C135="FRA",C135="unattached",C135="(no club)",F135="M"),"",COUNTIFS(C$2:C135,C135,D$2:D135,"F*"))</f>
        <v/>
      </c>
      <c r="S135" t="str">
        <f t="shared" si="78"/>
        <v/>
      </c>
      <c r="T135" t="str">
        <f t="shared" si="79"/>
        <v/>
      </c>
      <c r="U135" t="str">
        <f t="shared" si="80"/>
        <v/>
      </c>
      <c r="V135" t="str">
        <f t="shared" si="81"/>
        <v/>
      </c>
      <c r="W135" t="str">
        <f t="shared" si="86"/>
        <v/>
      </c>
      <c r="X135" t="str">
        <f t="shared" si="82"/>
        <v/>
      </c>
      <c r="Y135" t="str">
        <f t="shared" si="87"/>
        <v/>
      </c>
      <c r="Z135" t="str">
        <f t="shared" si="83"/>
        <v/>
      </c>
      <c r="AA135" t="str">
        <f t="shared" si="90"/>
        <v/>
      </c>
      <c r="AB135" t="str">
        <f t="shared" si="88"/>
        <v/>
      </c>
      <c r="AC135" s="26" t="str">
        <f>IF(OR(D135="MSEN",D135="MV40",D135="MV50",D135="MV60",D135="MV70",D135="MV80",D135="MU23",D135="MU19",D135="MU17"),COUNTIF(D$2:D135,"M*"),"")</f>
        <v/>
      </c>
      <c r="AD135" s="3" t="str">
        <f>IF(OR(D135="MU23",D135="MU19",D135="MU17"),COUNTIF(D$2:D135,"MU*"),"")</f>
        <v/>
      </c>
      <c r="AE135" s="3" t="str">
        <f>IF(OR(D135="MU19",D135="MU17"),COUNTIF(D$2:D135,"MU1*"),"")</f>
        <v/>
      </c>
      <c r="AF135" s="3" t="str">
        <f>IF(OR(D135="MU17"),COUNTIF(D$2:D135,"MU17"),"")</f>
        <v/>
      </c>
      <c r="AL135" s="3" t="str">
        <f>IF(OR(D135="MV40",D135="MV50",D135="MV60",D135="MV70",D135="MV80"),COUNTIF(D$2:D135,"MV*"),"")</f>
        <v/>
      </c>
      <c r="AM135" s="3" t="str">
        <f>IF(OR(D135="MV50",D135="MV60",D135="MV70",D135="MV80"),COUNTIF(D$2:D135,"MV50")+COUNTIF(D$2:D135,"MV60")+COUNTIF(D$2:D135,"MV70")+COUNTIF(D$2:D135,"MV80"),"")</f>
        <v/>
      </c>
      <c r="AN135" s="3" t="str">
        <f>IF(OR(D135="MV60",D135="MV70",D135="MV80"),COUNTIF(D$2:D135,"MV60")+COUNTIF(D$2:D135,"MV70")+COUNTIF(D$2:D135,"MV80"),"")</f>
        <v/>
      </c>
      <c r="AO135" s="3" t="str">
        <f>IF(OR(D135="MV70",D135="MV80"),COUNTIF(D$2:D135,"MV70")+COUNTIF(D$2:D135,"MV80"),"")</f>
        <v/>
      </c>
      <c r="AP135" s="26" t="str">
        <f>IF(OR(D135="FSEN",D135="FV40",D135="FV50",D135="FV60",D135="FV70",D135="FV80",D135="FU23",D135="FU19",D135="FU17"),COUNTIF(D$2:D135,"F*"),"")</f>
        <v/>
      </c>
      <c r="AQ135" s="3" t="str">
        <f>IF(OR(D135="FU23",D135="FU19",D135="FU17"),COUNTIF(D$2:D135,"FU*"),"")</f>
        <v/>
      </c>
      <c r="AR135" s="3" t="str">
        <f>IF(OR(D135="FU19",D135="FU17"),COUNTIF(D$2:D135,"FU1*"),"")</f>
        <v/>
      </c>
      <c r="AS135" s="3" t="str">
        <f>IF(OR(D135="FU17"),COUNTIF(D$2:D135,"FU17"),"")</f>
        <v/>
      </c>
      <c r="AT135" s="3" t="str">
        <f>IF(OR(D135="FV40",D135="FV50",D135="FV60",D135="FV70",D135="FV80"),COUNTIF(D$2:D135,"FV*"),"")</f>
        <v/>
      </c>
      <c r="AU135" s="3" t="str">
        <f>IF(OR(D135="FV50",D135="FV60",D135="FV70",D135="FV80"),COUNTIF(D$2:D135,"FV50")+COUNTIF(D$2:D135,"FV60")+COUNTIF(D$2:D135,"FV70")+COUNTIF(D$2:D135,"FV80"),"")</f>
        <v/>
      </c>
      <c r="AV135" s="3" t="str">
        <f>IF(OR(D135="FV60",D135="FV70",D135="FV80"),COUNTIF(D$2:D135,"FV60")+COUNTIF(D$2:D135,"FV70")+COUNTIF(D$2:D135,"FV80"),"")</f>
        <v/>
      </c>
      <c r="AW135" s="3" t="str">
        <f>IF(OR(D135="FV70",D135="FV80"),COUNTIF(D$2:D135,"FV70")+COUNTIF(D$2:D135,"FV80"),"")</f>
        <v/>
      </c>
      <c r="AX135" s="24"/>
    </row>
    <row r="136" spans="1:50" x14ac:dyDescent="0.45">
      <c r="A136" s="3" t="str">
        <v/>
      </c>
      <c r="B136" t="str">
        <v/>
      </c>
      <c r="C136" t="str">
        <v/>
      </c>
      <c r="D136" s="3" t="str">
        <v/>
      </c>
      <c r="E136" s="19" t="str">
        <v/>
      </c>
      <c r="F136" s="42" t="str">
        <f t="shared" si="84"/>
        <v/>
      </c>
      <c r="G136" s="36" t="str">
        <f>IF(OR(C136="",C136=" ",C136="FRA",C136="unattached",C136="(no club)",F136="F"),"",COUNTIFS(C$2:C136,C136,D$2:D136,"M*"))</f>
        <v/>
      </c>
      <c r="H136" t="str">
        <f t="shared" si="71"/>
        <v/>
      </c>
      <c r="I136" t="str">
        <f t="shared" si="70"/>
        <v/>
      </c>
      <c r="J136" t="str">
        <f t="shared" si="72"/>
        <v/>
      </c>
      <c r="K136" t="str">
        <f t="shared" si="73"/>
        <v/>
      </c>
      <c r="L136" t="str">
        <f t="shared" si="74"/>
        <v/>
      </c>
      <c r="M136" t="str">
        <f t="shared" si="75"/>
        <v/>
      </c>
      <c r="N136" t="str">
        <f t="shared" si="76"/>
        <v/>
      </c>
      <c r="O136" t="str">
        <f t="shared" si="77"/>
        <v/>
      </c>
      <c r="P136" t="str">
        <f t="shared" si="89"/>
        <v/>
      </c>
      <c r="Q136" t="str">
        <f t="shared" si="85"/>
        <v/>
      </c>
      <c r="R136" s="26" t="str">
        <f>IF(OR(C136="",C136=" ",C136="FRA",C136="unattached",C136="(no club)",F136="M"),"",COUNTIFS(C$2:C136,C136,D$2:D136,"F*"))</f>
        <v/>
      </c>
      <c r="S136" t="str">
        <f t="shared" si="78"/>
        <v/>
      </c>
      <c r="T136" t="str">
        <f t="shared" si="79"/>
        <v/>
      </c>
      <c r="U136" t="str">
        <f t="shared" si="80"/>
        <v/>
      </c>
      <c r="V136" t="str">
        <f t="shared" si="81"/>
        <v/>
      </c>
      <c r="W136" t="str">
        <f t="shared" si="86"/>
        <v/>
      </c>
      <c r="X136" t="str">
        <f t="shared" si="82"/>
        <v/>
      </c>
      <c r="Y136" t="str">
        <f t="shared" si="87"/>
        <v/>
      </c>
      <c r="Z136" t="str">
        <f t="shared" si="83"/>
        <v/>
      </c>
      <c r="AA136" t="str">
        <f t="shared" si="90"/>
        <v/>
      </c>
      <c r="AB136" t="str">
        <f t="shared" si="88"/>
        <v/>
      </c>
      <c r="AC136" s="26" t="str">
        <f>IF(OR(D136="MSEN",D136="MV40",D136="MV50",D136="MV60",D136="MV70",D136="MV80",D136="MU23",D136="MU19",D136="MU17"),COUNTIF(D$2:D136,"M*"),"")</f>
        <v/>
      </c>
      <c r="AD136" s="3" t="str">
        <f>IF(OR(D136="MU23",D136="MU19",D136="MU17"),COUNTIF(D$2:D136,"MU*"),"")</f>
        <v/>
      </c>
      <c r="AE136" s="3" t="str">
        <f>IF(OR(D136="MU19",D136="MU17"),COUNTIF(D$2:D136,"MU1*"),"")</f>
        <v/>
      </c>
      <c r="AF136" s="3" t="str">
        <f>IF(OR(D136="MU17"),COUNTIF(D$2:D136,"MU17"),"")</f>
        <v/>
      </c>
      <c r="AL136" s="3" t="str">
        <f>IF(OR(D136="MV40",D136="MV50",D136="MV60",D136="MV70",D136="MV80"),COUNTIF(D$2:D136,"MV*"),"")</f>
        <v/>
      </c>
      <c r="AM136" s="3" t="str">
        <f>IF(OR(D136="MV50",D136="MV60",D136="MV70",D136="MV80"),COUNTIF(D$2:D136,"MV50")+COUNTIF(D$2:D136,"MV60")+COUNTIF(D$2:D136,"MV70")+COUNTIF(D$2:D136,"MV80"),"")</f>
        <v/>
      </c>
      <c r="AN136" s="3" t="str">
        <f>IF(OR(D136="MV60",D136="MV70",D136="MV80"),COUNTIF(D$2:D136,"MV60")+COUNTIF(D$2:D136,"MV70")+COUNTIF(D$2:D136,"MV80"),"")</f>
        <v/>
      </c>
      <c r="AO136" s="3" t="str">
        <f>IF(OR(D136="MV70",D136="MV80"),COUNTIF(D$2:D136,"MV70")+COUNTIF(D$2:D136,"MV80"),"")</f>
        <v/>
      </c>
      <c r="AP136" s="26" t="str">
        <f>IF(OR(D136="FSEN",D136="FV40",D136="FV50",D136="FV60",D136="FV70",D136="FV80",D136="FU23",D136="FU19",D136="FU17"),COUNTIF(D$2:D136,"F*"),"")</f>
        <v/>
      </c>
      <c r="AQ136" s="3" t="str">
        <f>IF(OR(D136="FU23",D136="FU19",D136="FU17"),COUNTIF(D$2:D136,"FU*"),"")</f>
        <v/>
      </c>
      <c r="AR136" s="3" t="str">
        <f>IF(OR(D136="FU19",D136="FU17"),COUNTIF(D$2:D136,"FU1*"),"")</f>
        <v/>
      </c>
      <c r="AS136" s="3" t="str">
        <f>IF(OR(D136="FU17"),COUNTIF(D$2:D136,"FU17"),"")</f>
        <v/>
      </c>
      <c r="AT136" s="3" t="str">
        <f>IF(OR(D136="FV40",D136="FV50",D136="FV60",D136="FV70",D136="FV80"),COUNTIF(D$2:D136,"FV*"),"")</f>
        <v/>
      </c>
      <c r="AU136" s="3" t="str">
        <f>IF(OR(D136="FV50",D136="FV60",D136="FV70",D136="FV80"),COUNTIF(D$2:D136,"FV50")+COUNTIF(D$2:D136,"FV60")+COUNTIF(D$2:D136,"FV70")+COUNTIF(D$2:D136,"FV80"),"")</f>
        <v/>
      </c>
      <c r="AV136" s="3" t="str">
        <f>IF(OR(D136="FV60",D136="FV70",D136="FV80"),COUNTIF(D$2:D136,"FV60")+COUNTIF(D$2:D136,"FV70")+COUNTIF(D$2:D136,"FV80"),"")</f>
        <v/>
      </c>
      <c r="AW136" s="3" t="str">
        <f>IF(OR(D136="FV70",D136="FV80"),COUNTIF(D$2:D136,"FV70")+COUNTIF(D$2:D136,"FV80"),"")</f>
        <v/>
      </c>
      <c r="AX136" s="24"/>
    </row>
    <row r="137" spans="1:50" x14ac:dyDescent="0.45">
      <c r="A137" s="3" t="str">
        <v/>
      </c>
      <c r="B137" t="str">
        <v/>
      </c>
      <c r="C137" t="str">
        <v/>
      </c>
      <c r="D137" s="3" t="str">
        <v/>
      </c>
      <c r="E137" s="19" t="str">
        <v/>
      </c>
      <c r="F137" s="42" t="str">
        <f t="shared" si="84"/>
        <v/>
      </c>
      <c r="G137" s="36" t="str">
        <f>IF(OR(C137="",C137=" ",C137="FRA",C137="unattached",C137="(no club)",F137="F"),"",COUNTIFS(C$2:C137,C137,D$2:D137,"M*"))</f>
        <v/>
      </c>
      <c r="H137" t="str">
        <f t="shared" si="71"/>
        <v/>
      </c>
      <c r="I137" t="str">
        <f t="shared" si="70"/>
        <v/>
      </c>
      <c r="J137" t="str">
        <f t="shared" si="72"/>
        <v/>
      </c>
      <c r="K137" t="str">
        <f t="shared" si="73"/>
        <v/>
      </c>
      <c r="L137" t="str">
        <f t="shared" si="74"/>
        <v/>
      </c>
      <c r="M137" t="str">
        <f t="shared" si="75"/>
        <v/>
      </c>
      <c r="N137" t="str">
        <f t="shared" si="76"/>
        <v/>
      </c>
      <c r="O137" t="str">
        <f t="shared" si="77"/>
        <v/>
      </c>
      <c r="P137" t="str">
        <f t="shared" si="89"/>
        <v/>
      </c>
      <c r="Q137" t="str">
        <f t="shared" si="85"/>
        <v/>
      </c>
      <c r="R137" s="26" t="str">
        <f>IF(OR(C137="",C137=" ",C137="FRA",C137="unattached",C137="(no club)",F137="M"),"",COUNTIFS(C$2:C137,C137,D$2:D137,"F*"))</f>
        <v/>
      </c>
      <c r="S137" t="str">
        <f t="shared" si="78"/>
        <v/>
      </c>
      <c r="T137" t="str">
        <f t="shared" si="79"/>
        <v/>
      </c>
      <c r="U137" t="str">
        <f t="shared" si="80"/>
        <v/>
      </c>
      <c r="V137" t="str">
        <f t="shared" si="81"/>
        <v/>
      </c>
      <c r="W137" t="str">
        <f t="shared" si="86"/>
        <v/>
      </c>
      <c r="X137" t="str">
        <f t="shared" si="82"/>
        <v/>
      </c>
      <c r="Y137" t="str">
        <f t="shared" si="87"/>
        <v/>
      </c>
      <c r="Z137" t="str">
        <f t="shared" si="83"/>
        <v/>
      </c>
      <c r="AA137" t="str">
        <f t="shared" si="90"/>
        <v/>
      </c>
      <c r="AB137" t="str">
        <f t="shared" si="88"/>
        <v/>
      </c>
      <c r="AC137" s="26" t="str">
        <f>IF(OR(D137="MSEN",D137="MV40",D137="MV50",D137="MV60",D137="MV70",D137="MV80",D137="MU23",D137="MU19",D137="MU17"),COUNTIF(D$2:D137,"M*"),"")</f>
        <v/>
      </c>
      <c r="AD137" s="3" t="str">
        <f>IF(OR(D137="MU23",D137="MU19",D137="MU17"),COUNTIF(D$2:D137,"MU*"),"")</f>
        <v/>
      </c>
      <c r="AE137" s="3" t="str">
        <f>IF(OR(D137="MU19",D137="MU17"),COUNTIF(D$2:D137,"MU1*"),"")</f>
        <v/>
      </c>
      <c r="AF137" s="3" t="str">
        <f>IF(OR(D137="MU17"),COUNTIF(D$2:D137,"MU17"),"")</f>
        <v/>
      </c>
      <c r="AL137" s="3" t="str">
        <f>IF(OR(D137="MV40",D137="MV50",D137="MV60",D137="MV70",D137="MV80"),COUNTIF(D$2:D137,"MV*"),"")</f>
        <v/>
      </c>
      <c r="AM137" s="3" t="str">
        <f>IF(OR(D137="MV50",D137="MV60",D137="MV70",D137="MV80"),COUNTIF(D$2:D137,"MV50")+COUNTIF(D$2:D137,"MV60")+COUNTIF(D$2:D137,"MV70")+COUNTIF(D$2:D137,"MV80"),"")</f>
        <v/>
      </c>
      <c r="AN137" s="3" t="str">
        <f>IF(OR(D137="MV60",D137="MV70",D137="MV80"),COUNTIF(D$2:D137,"MV60")+COUNTIF(D$2:D137,"MV70")+COUNTIF(D$2:D137,"MV80"),"")</f>
        <v/>
      </c>
      <c r="AO137" s="3" t="str">
        <f>IF(OR(D137="MV70",D137="MV80"),COUNTIF(D$2:D137,"MV70")+COUNTIF(D$2:D137,"MV80"),"")</f>
        <v/>
      </c>
      <c r="AP137" s="26" t="str">
        <f>IF(OR(D137="FSEN",D137="FV40",D137="FV50",D137="FV60",D137="FV70",D137="FV80",D137="FU23",D137="FU19",D137="FU17"),COUNTIF(D$2:D137,"F*"),"")</f>
        <v/>
      </c>
      <c r="AQ137" s="3" t="str">
        <f>IF(OR(D137="FU23",D137="FU19",D137="FU17"),COUNTIF(D$2:D137,"FU*"),"")</f>
        <v/>
      </c>
      <c r="AR137" s="3" t="str">
        <f>IF(OR(D137="FU19",D137="FU17"),COUNTIF(D$2:D137,"FU1*"),"")</f>
        <v/>
      </c>
      <c r="AS137" s="3" t="str">
        <f>IF(OR(D137="FU17"),COUNTIF(D$2:D137,"FU17"),"")</f>
        <v/>
      </c>
      <c r="AT137" s="3" t="str">
        <f>IF(OR(D137="FV40",D137="FV50",D137="FV60",D137="FV70",D137="FV80"),COUNTIF(D$2:D137,"FV*"),"")</f>
        <v/>
      </c>
      <c r="AU137" s="3" t="str">
        <f>IF(OR(D137="FV50",D137="FV60",D137="FV70",D137="FV80"),COUNTIF(D$2:D137,"FV50")+COUNTIF(D$2:D137,"FV60")+COUNTIF(D$2:D137,"FV70")+COUNTIF(D$2:D137,"FV80"),"")</f>
        <v/>
      </c>
      <c r="AV137" s="3" t="str">
        <f>IF(OR(D137="FV60",D137="FV70",D137="FV80"),COUNTIF(D$2:D137,"FV60")+COUNTIF(D$2:D137,"FV70")+COUNTIF(D$2:D137,"FV80"),"")</f>
        <v/>
      </c>
      <c r="AW137" s="3" t="str">
        <f>IF(OR(D137="FV70",D137="FV80"),COUNTIF(D$2:D137,"FV70")+COUNTIF(D$2:D137,"FV80"),"")</f>
        <v/>
      </c>
      <c r="AX137" s="24"/>
    </row>
    <row r="138" spans="1:50" x14ac:dyDescent="0.45">
      <c r="A138" s="3" t="str">
        <v/>
      </c>
      <c r="B138" t="str">
        <v/>
      </c>
      <c r="C138" t="str">
        <v/>
      </c>
      <c r="D138" s="3" t="str">
        <v/>
      </c>
      <c r="E138" s="19" t="str">
        <v/>
      </c>
      <c r="F138" s="42" t="str">
        <f t="shared" si="84"/>
        <v/>
      </c>
      <c r="G138" s="36" t="str">
        <f>IF(OR(C138="",C138=" ",C138="FRA",C138="unattached",C138="(no club)",F138="F"),"",COUNTIFS(C$2:C138,C138,D$2:D138,"M*"))</f>
        <v/>
      </c>
      <c r="H138" t="str">
        <f t="shared" si="71"/>
        <v/>
      </c>
      <c r="I138" t="str">
        <f t="shared" si="70"/>
        <v/>
      </c>
      <c r="J138" t="str">
        <f t="shared" si="72"/>
        <v/>
      </c>
      <c r="K138" t="str">
        <f t="shared" si="73"/>
        <v/>
      </c>
      <c r="L138" t="str">
        <f t="shared" si="74"/>
        <v/>
      </c>
      <c r="M138" t="str">
        <f t="shared" si="75"/>
        <v/>
      </c>
      <c r="N138" t="str">
        <f t="shared" si="76"/>
        <v/>
      </c>
      <c r="O138" t="str">
        <f t="shared" si="77"/>
        <v/>
      </c>
      <c r="P138" t="str">
        <f t="shared" si="89"/>
        <v/>
      </c>
      <c r="Q138" t="str">
        <f t="shared" si="85"/>
        <v/>
      </c>
      <c r="R138" s="26" t="str">
        <f>IF(OR(C138="",C138=" ",C138="FRA",C138="unattached",C138="(no club)",F138="M"),"",COUNTIFS(C$2:C138,C138,D$2:D138,"F*"))</f>
        <v/>
      </c>
      <c r="S138" t="str">
        <f t="shared" si="78"/>
        <v/>
      </c>
      <c r="T138" t="str">
        <f t="shared" si="79"/>
        <v/>
      </c>
      <c r="U138" t="str">
        <f t="shared" si="80"/>
        <v/>
      </c>
      <c r="V138" t="str">
        <f t="shared" si="81"/>
        <v/>
      </c>
      <c r="W138" t="str">
        <f t="shared" si="86"/>
        <v/>
      </c>
      <c r="X138" t="str">
        <f t="shared" si="82"/>
        <v/>
      </c>
      <c r="Y138" t="str">
        <f t="shared" si="87"/>
        <v/>
      </c>
      <c r="Z138" t="str">
        <f t="shared" si="83"/>
        <v/>
      </c>
      <c r="AA138" t="str">
        <f t="shared" si="90"/>
        <v/>
      </c>
      <c r="AB138" t="str">
        <f t="shared" si="88"/>
        <v/>
      </c>
      <c r="AC138" s="26" t="str">
        <f>IF(OR(D138="MSEN",D138="MV40",D138="MV50",D138="MV60",D138="MV70",D138="MV80",D138="MU23",D138="MU19",D138="MU17"),COUNTIF(D$2:D138,"M*"),"")</f>
        <v/>
      </c>
      <c r="AD138" s="3" t="str">
        <f>IF(OR(D138="MU23",D138="MU19",D138="MU17"),COUNTIF(D$2:D138,"MU*"),"")</f>
        <v/>
      </c>
      <c r="AE138" s="3" t="str">
        <f>IF(OR(D138="MU19",D138="MU17"),COUNTIF(D$2:D138,"MU1*"),"")</f>
        <v/>
      </c>
      <c r="AF138" s="3" t="str">
        <f>IF(OR(D138="MU17"),COUNTIF(D$2:D138,"MU17"),"")</f>
        <v/>
      </c>
      <c r="AL138" s="3" t="str">
        <f>IF(OR(D138="MV40",D138="MV50",D138="MV60",D138="MV70",D138="MV80"),COUNTIF(D$2:D138,"MV*"),"")</f>
        <v/>
      </c>
      <c r="AM138" s="3" t="str">
        <f>IF(OR(D138="MV50",D138="MV60",D138="MV70",D138="MV80"),COUNTIF(D$2:D138,"MV50")+COUNTIF(D$2:D138,"MV60")+COUNTIF(D$2:D138,"MV70")+COUNTIF(D$2:D138,"MV80"),"")</f>
        <v/>
      </c>
      <c r="AN138" s="3" t="str">
        <f>IF(OR(D138="MV60",D138="MV70",D138="MV80"),COUNTIF(D$2:D138,"MV60")+COUNTIF(D$2:D138,"MV70")+COUNTIF(D$2:D138,"MV80"),"")</f>
        <v/>
      </c>
      <c r="AO138" s="3" t="str">
        <f>IF(OR(D138="MV70",D138="MV80"),COUNTIF(D$2:D138,"MV70")+COUNTIF(D$2:D138,"MV80"),"")</f>
        <v/>
      </c>
      <c r="AP138" s="26" t="str">
        <f>IF(OR(D138="FSEN",D138="FV40",D138="FV50",D138="FV60",D138="FV70",D138="FV80",D138="FU23",D138="FU19",D138="FU17"),COUNTIF(D$2:D138,"F*"),"")</f>
        <v/>
      </c>
      <c r="AQ138" s="3" t="str">
        <f>IF(OR(D138="FU23",D138="FU19",D138="FU17"),COUNTIF(D$2:D138,"FU*"),"")</f>
        <v/>
      </c>
      <c r="AR138" s="3" t="str">
        <f>IF(OR(D138="FU19",D138="FU17"),COUNTIF(D$2:D138,"FU1*"),"")</f>
        <v/>
      </c>
      <c r="AS138" s="3" t="str">
        <f>IF(OR(D138="FU17"),COUNTIF(D$2:D138,"FU17"),"")</f>
        <v/>
      </c>
      <c r="AT138" s="3" t="str">
        <f>IF(OR(D138="FV40",D138="FV50",D138="FV60",D138="FV70",D138="FV80"),COUNTIF(D$2:D138,"FV*"),"")</f>
        <v/>
      </c>
      <c r="AU138" s="3" t="str">
        <f>IF(OR(D138="FV50",D138="FV60",D138="FV70",D138="FV80"),COUNTIF(D$2:D138,"FV50")+COUNTIF(D$2:D138,"FV60")+COUNTIF(D$2:D138,"FV70")+COUNTIF(D$2:D138,"FV80"),"")</f>
        <v/>
      </c>
      <c r="AV138" s="3" t="str">
        <f>IF(OR(D138="FV60",D138="FV70",D138="FV80"),COUNTIF(D$2:D138,"FV60")+COUNTIF(D$2:D138,"FV70")+COUNTIF(D$2:D138,"FV80"),"")</f>
        <v/>
      </c>
      <c r="AW138" s="3" t="str">
        <f>IF(OR(D138="FV70",D138="FV80"),COUNTIF(D$2:D138,"FV70")+COUNTIF(D$2:D138,"FV80"),"")</f>
        <v/>
      </c>
      <c r="AX138" s="24"/>
    </row>
    <row r="139" spans="1:50" x14ac:dyDescent="0.45">
      <c r="A139" s="3" t="str">
        <v/>
      </c>
      <c r="B139" t="str">
        <v/>
      </c>
      <c r="C139" t="str">
        <v/>
      </c>
      <c r="D139" s="3" t="str">
        <v/>
      </c>
      <c r="E139" s="19" t="str">
        <v/>
      </c>
      <c r="F139" s="42" t="str">
        <f t="shared" si="84"/>
        <v/>
      </c>
      <c r="G139" s="36" t="str">
        <f>IF(OR(C139="",C139=" ",C139="FRA",C139="unattached",C139="(no club)",F139="F"),"",COUNTIFS(C$2:C139,C139,D$2:D139,"M*"))</f>
        <v/>
      </c>
      <c r="H139" t="str">
        <f t="shared" si="71"/>
        <v/>
      </c>
      <c r="I139" t="str">
        <f t="shared" si="70"/>
        <v/>
      </c>
      <c r="J139" t="str">
        <f t="shared" si="72"/>
        <v/>
      </c>
      <c r="K139" t="str">
        <f t="shared" si="73"/>
        <v/>
      </c>
      <c r="L139" t="str">
        <f t="shared" si="74"/>
        <v/>
      </c>
      <c r="M139" t="str">
        <f t="shared" si="75"/>
        <v/>
      </c>
      <c r="N139" t="str">
        <f t="shared" si="76"/>
        <v/>
      </c>
      <c r="O139" t="str">
        <f t="shared" si="77"/>
        <v/>
      </c>
      <c r="P139" t="str">
        <f t="shared" si="89"/>
        <v/>
      </c>
      <c r="Q139" t="str">
        <f t="shared" si="85"/>
        <v/>
      </c>
      <c r="R139" s="26" t="str">
        <f>IF(OR(C139="",C139=" ",C139="FRA",C139="unattached",C139="(no club)",F139="M"),"",COUNTIFS(C$2:C139,C139,D$2:D139,"F*"))</f>
        <v/>
      </c>
      <c r="S139" t="str">
        <f t="shared" si="78"/>
        <v/>
      </c>
      <c r="T139" t="str">
        <f t="shared" si="79"/>
        <v/>
      </c>
      <c r="U139" t="str">
        <f t="shared" si="80"/>
        <v/>
      </c>
      <c r="V139" t="str">
        <f t="shared" si="81"/>
        <v/>
      </c>
      <c r="W139" t="str">
        <f t="shared" si="86"/>
        <v/>
      </c>
      <c r="X139" t="str">
        <f t="shared" si="82"/>
        <v/>
      </c>
      <c r="Y139" t="str">
        <f t="shared" si="87"/>
        <v/>
      </c>
      <c r="Z139" t="str">
        <f t="shared" si="83"/>
        <v/>
      </c>
      <c r="AA139" t="str">
        <f t="shared" si="90"/>
        <v/>
      </c>
      <c r="AB139" t="str">
        <f t="shared" si="88"/>
        <v/>
      </c>
      <c r="AC139" s="26" t="str">
        <f>IF(OR(D139="MSEN",D139="MV40",D139="MV50",D139="MV60",D139="MV70",D139="MV80",D139="MU23",D139="MU19",D139="MU17"),COUNTIF(D$2:D139,"M*"),"")</f>
        <v/>
      </c>
      <c r="AD139" s="3" t="str">
        <f>IF(OR(D139="MU23",D139="MU19",D139="MU17"),COUNTIF(D$2:D139,"MU*"),"")</f>
        <v/>
      </c>
      <c r="AE139" s="3" t="str">
        <f>IF(OR(D139="MU19",D139="MU17"),COUNTIF(D$2:D139,"MU1*"),"")</f>
        <v/>
      </c>
      <c r="AF139" s="3" t="str">
        <f>IF(OR(D139="MU17"),COUNTIF(D$2:D139,"MU17"),"")</f>
        <v/>
      </c>
      <c r="AL139" s="3" t="str">
        <f>IF(OR(D139="MV40",D139="MV50",D139="MV60",D139="MV70",D139="MV80"),COUNTIF(D$2:D139,"MV*"),"")</f>
        <v/>
      </c>
      <c r="AM139" s="3" t="str">
        <f>IF(OR(D139="MV50",D139="MV60",D139="MV70",D139="MV80"),COUNTIF(D$2:D139,"MV50")+COUNTIF(D$2:D139,"MV60")+COUNTIF(D$2:D139,"MV70")+COUNTIF(D$2:D139,"MV80"),"")</f>
        <v/>
      </c>
      <c r="AN139" s="3" t="str">
        <f>IF(OR(D139="MV60",D139="MV70",D139="MV80"),COUNTIF(D$2:D139,"MV60")+COUNTIF(D$2:D139,"MV70")+COUNTIF(D$2:D139,"MV80"),"")</f>
        <v/>
      </c>
      <c r="AO139" s="3" t="str">
        <f>IF(OR(D139="MV70",D139="MV80"),COUNTIF(D$2:D139,"MV70")+COUNTIF(D$2:D139,"MV80"),"")</f>
        <v/>
      </c>
      <c r="AP139" s="26" t="str">
        <f>IF(OR(D139="FSEN",D139="FV40",D139="FV50",D139="FV60",D139="FV70",D139="FV80",D139="FU23",D139="FU19",D139="FU17"),COUNTIF(D$2:D139,"F*"),"")</f>
        <v/>
      </c>
      <c r="AQ139" s="3" t="str">
        <f>IF(OR(D139="FU23",D139="FU19",D139="FU17"),COUNTIF(D$2:D139,"FU*"),"")</f>
        <v/>
      </c>
      <c r="AR139" s="3" t="str">
        <f>IF(OR(D139="FU19",D139="FU17"),COUNTIF(D$2:D139,"FU1*"),"")</f>
        <v/>
      </c>
      <c r="AS139" s="3" t="str">
        <f>IF(OR(D139="FU17"),COUNTIF(D$2:D139,"FU17"),"")</f>
        <v/>
      </c>
      <c r="AT139" s="3" t="str">
        <f>IF(OR(D139="FV40",D139="FV50",D139="FV60",D139="FV70",D139="FV80"),COUNTIF(D$2:D139,"FV*"),"")</f>
        <v/>
      </c>
      <c r="AU139" s="3" t="str">
        <f>IF(OR(D139="FV50",D139="FV60",D139="FV70",D139="FV80"),COUNTIF(D$2:D139,"FV50")+COUNTIF(D$2:D139,"FV60")+COUNTIF(D$2:D139,"FV70")+COUNTIF(D$2:D139,"FV80"),"")</f>
        <v/>
      </c>
      <c r="AV139" s="3" t="str">
        <f>IF(OR(D139="FV60",D139="FV70",D139="FV80"),COUNTIF(D$2:D139,"FV60")+COUNTIF(D$2:D139,"FV70")+COUNTIF(D$2:D139,"FV80"),"")</f>
        <v/>
      </c>
      <c r="AW139" s="3" t="str">
        <f>IF(OR(D139="FV70",D139="FV80"),COUNTIF(D$2:D139,"FV70")+COUNTIF(D$2:D139,"FV80"),"")</f>
        <v/>
      </c>
      <c r="AX139" s="24"/>
    </row>
    <row r="140" spans="1:50" x14ac:dyDescent="0.45">
      <c r="A140" s="3" t="str">
        <v/>
      </c>
      <c r="B140" t="str">
        <v/>
      </c>
      <c r="C140" t="str">
        <v/>
      </c>
      <c r="D140" s="3" t="str">
        <v/>
      </c>
      <c r="E140" s="19" t="str">
        <v/>
      </c>
      <c r="F140" s="42" t="str">
        <f t="shared" si="84"/>
        <v/>
      </c>
      <c r="G140" s="36" t="str">
        <f>IF(OR(C140="",C140=" ",C140="FRA",C140="unattached",C140="(no club)",F140="F"),"",COUNTIFS(C$2:C140,C140,D$2:D140,"M*"))</f>
        <v/>
      </c>
      <c r="H140" t="str">
        <f t="shared" si="71"/>
        <v/>
      </c>
      <c r="I140" t="str">
        <f t="shared" si="70"/>
        <v/>
      </c>
      <c r="J140" t="str">
        <f t="shared" si="72"/>
        <v/>
      </c>
      <c r="K140" t="str">
        <f t="shared" si="73"/>
        <v/>
      </c>
      <c r="L140" t="str">
        <f t="shared" si="74"/>
        <v/>
      </c>
      <c r="M140" t="str">
        <f t="shared" si="75"/>
        <v/>
      </c>
      <c r="N140" t="str">
        <f t="shared" si="76"/>
        <v/>
      </c>
      <c r="O140" t="str">
        <f t="shared" si="77"/>
        <v/>
      </c>
      <c r="P140" t="str">
        <f t="shared" si="89"/>
        <v/>
      </c>
      <c r="Q140" t="str">
        <f t="shared" si="85"/>
        <v/>
      </c>
      <c r="R140" s="26" t="str">
        <f>IF(OR(C140="",C140=" ",C140="FRA",C140="unattached",C140="(no club)",F140="M"),"",COUNTIFS(C$2:C140,C140,D$2:D140,"F*"))</f>
        <v/>
      </c>
      <c r="S140" t="str">
        <f t="shared" si="78"/>
        <v/>
      </c>
      <c r="T140" t="str">
        <f t="shared" si="79"/>
        <v/>
      </c>
      <c r="U140" t="str">
        <f t="shared" si="80"/>
        <v/>
      </c>
      <c r="V140" t="str">
        <f t="shared" si="81"/>
        <v/>
      </c>
      <c r="W140" t="str">
        <f t="shared" si="86"/>
        <v/>
      </c>
      <c r="X140" t="str">
        <f t="shared" si="82"/>
        <v/>
      </c>
      <c r="Y140" t="str">
        <f t="shared" si="87"/>
        <v/>
      </c>
      <c r="Z140" t="str">
        <f t="shared" si="83"/>
        <v/>
      </c>
      <c r="AA140" t="str">
        <f t="shared" si="90"/>
        <v/>
      </c>
      <c r="AB140" t="str">
        <f t="shared" si="88"/>
        <v/>
      </c>
      <c r="AC140" s="26" t="str">
        <f>IF(OR(D140="MSEN",D140="MV40",D140="MV50",D140="MV60",D140="MV70",D140="MV80",D140="MU23",D140="MU19",D140="MU17"),COUNTIF(D$2:D140,"M*"),"")</f>
        <v/>
      </c>
      <c r="AD140" s="3" t="str">
        <f>IF(OR(D140="MU23",D140="MU19",D140="MU17"),COUNTIF(D$2:D140,"MU*"),"")</f>
        <v/>
      </c>
      <c r="AE140" s="3" t="str">
        <f>IF(OR(D140="MU19",D140="MU17"),COUNTIF(D$2:D140,"MU1*"),"")</f>
        <v/>
      </c>
      <c r="AF140" s="3" t="str">
        <f>IF(OR(D140="MU17"),COUNTIF(D$2:D140,"MU17"),"")</f>
        <v/>
      </c>
      <c r="AL140" s="3" t="str">
        <f>IF(OR(D140="MV40",D140="MV50",D140="MV60",D140="MV70",D140="MV80"),COUNTIF(D$2:D140,"MV*"),"")</f>
        <v/>
      </c>
      <c r="AM140" s="3" t="str">
        <f>IF(OR(D140="MV50",D140="MV60",D140="MV70",D140="MV80"),COUNTIF(D$2:D140,"MV50")+COUNTIF(D$2:D140,"MV60")+COUNTIF(D$2:D140,"MV70")+COUNTIF(D$2:D140,"MV80"),"")</f>
        <v/>
      </c>
      <c r="AN140" s="3" t="str">
        <f>IF(OR(D140="MV60",D140="MV70",D140="MV80"),COUNTIF(D$2:D140,"MV60")+COUNTIF(D$2:D140,"MV70")+COUNTIF(D$2:D140,"MV80"),"")</f>
        <v/>
      </c>
      <c r="AO140" s="3" t="str">
        <f>IF(OR(D140="MV70",D140="MV80"),COUNTIF(D$2:D140,"MV70")+COUNTIF(D$2:D140,"MV80"),"")</f>
        <v/>
      </c>
      <c r="AP140" s="26" t="str">
        <f>IF(OR(D140="FSEN",D140="FV40",D140="FV50",D140="FV60",D140="FV70",D140="FV80",D140="FU23",D140="FU19",D140="FU17"),COUNTIF(D$2:D140,"F*"),"")</f>
        <v/>
      </c>
      <c r="AQ140" s="3" t="str">
        <f>IF(OR(D140="FU23",D140="FU19",D140="FU17"),COUNTIF(D$2:D140,"FU*"),"")</f>
        <v/>
      </c>
      <c r="AR140" s="3" t="str">
        <f>IF(OR(D140="FU19",D140="FU17"),COUNTIF(D$2:D140,"FU1*"),"")</f>
        <v/>
      </c>
      <c r="AS140" s="3" t="str">
        <f>IF(OR(D140="FU17"),COUNTIF(D$2:D140,"FU17"),"")</f>
        <v/>
      </c>
      <c r="AT140" s="3" t="str">
        <f>IF(OR(D140="FV40",D140="FV50",D140="FV60",D140="FV70",D140="FV80"),COUNTIF(D$2:D140,"FV*"),"")</f>
        <v/>
      </c>
      <c r="AU140" s="3" t="str">
        <f>IF(OR(D140="FV50",D140="FV60",D140="FV70",D140="FV80"),COUNTIF(D$2:D140,"FV50")+COUNTIF(D$2:D140,"FV60")+COUNTIF(D$2:D140,"FV70")+COUNTIF(D$2:D140,"FV80"),"")</f>
        <v/>
      </c>
      <c r="AV140" s="3" t="str">
        <f>IF(OR(D140="FV60",D140="FV70",D140="FV80"),COUNTIF(D$2:D140,"FV60")+COUNTIF(D$2:D140,"FV70")+COUNTIF(D$2:D140,"FV80"),"")</f>
        <v/>
      </c>
      <c r="AW140" s="3" t="str">
        <f>IF(OR(D140="FV70",D140="FV80"),COUNTIF(D$2:D140,"FV70")+COUNTIF(D$2:D140,"FV80"),"")</f>
        <v/>
      </c>
      <c r="AX140" s="24"/>
    </row>
    <row r="141" spans="1:50" x14ac:dyDescent="0.45">
      <c r="A141" s="3" t="str">
        <v/>
      </c>
      <c r="B141" t="str">
        <v/>
      </c>
      <c r="C141" t="str">
        <v/>
      </c>
      <c r="D141" s="3" t="str">
        <v/>
      </c>
      <c r="E141" s="19" t="str">
        <v/>
      </c>
      <c r="F141" s="42" t="str">
        <f t="shared" si="84"/>
        <v/>
      </c>
      <c r="G141" s="36" t="str">
        <f>IF(OR(C141="",C141=" ",C141="FRA",C141="unattached",C141="(no club)",F141="F"),"",COUNTIFS(C$2:C141,C141,D$2:D141,"M*"))</f>
        <v/>
      </c>
      <c r="H141" t="str">
        <f t="shared" si="71"/>
        <v/>
      </c>
      <c r="I141" t="str">
        <f t="shared" si="70"/>
        <v/>
      </c>
      <c r="J141" t="str">
        <f t="shared" si="72"/>
        <v/>
      </c>
      <c r="K141" t="str">
        <f t="shared" si="73"/>
        <v/>
      </c>
      <c r="L141" t="str">
        <f t="shared" si="74"/>
        <v/>
      </c>
      <c r="M141" t="str">
        <f t="shared" si="75"/>
        <v/>
      </c>
      <c r="N141" t="str">
        <f t="shared" si="76"/>
        <v/>
      </c>
      <c r="O141" t="str">
        <f t="shared" si="77"/>
        <v/>
      </c>
      <c r="P141" t="str">
        <f t="shared" si="89"/>
        <v/>
      </c>
      <c r="Q141" t="str">
        <f t="shared" si="85"/>
        <v/>
      </c>
      <c r="R141" s="26" t="str">
        <f>IF(OR(C141="",C141=" ",C141="FRA",C141="unattached",C141="(no club)",F141="M"),"",COUNTIFS(C$2:C141,C141,D$2:D141,"F*"))</f>
        <v/>
      </c>
      <c r="S141" t="str">
        <f t="shared" si="78"/>
        <v/>
      </c>
      <c r="T141" t="str">
        <f t="shared" si="79"/>
        <v/>
      </c>
      <c r="U141" t="str">
        <f t="shared" si="80"/>
        <v/>
      </c>
      <c r="V141" t="str">
        <f t="shared" si="81"/>
        <v/>
      </c>
      <c r="W141" t="str">
        <f t="shared" si="86"/>
        <v/>
      </c>
      <c r="X141" t="str">
        <f t="shared" si="82"/>
        <v/>
      </c>
      <c r="Y141" t="str">
        <f t="shared" si="87"/>
        <v/>
      </c>
      <c r="Z141" t="str">
        <f t="shared" si="83"/>
        <v/>
      </c>
      <c r="AA141" t="str">
        <f t="shared" si="90"/>
        <v/>
      </c>
      <c r="AB141" t="str">
        <f t="shared" si="88"/>
        <v/>
      </c>
      <c r="AC141" s="26" t="str">
        <f>IF(OR(D141="MSEN",D141="MV40",D141="MV50",D141="MV60",D141="MV70",D141="MV80",D141="MU23",D141="MU19",D141="MU17"),COUNTIF(D$2:D141,"M*"),"")</f>
        <v/>
      </c>
      <c r="AD141" s="3" t="str">
        <f>IF(OR(D141="MU23",D141="MU19",D141="MU17"),COUNTIF(D$2:D141,"MU*"),"")</f>
        <v/>
      </c>
      <c r="AE141" s="3" t="str">
        <f>IF(OR(D141="MU19",D141="MU17"),COUNTIF(D$2:D141,"MU1*"),"")</f>
        <v/>
      </c>
      <c r="AF141" s="3" t="str">
        <f>IF(OR(D141="MU17"),COUNTIF(D$2:D141,"MU17"),"")</f>
        <v/>
      </c>
      <c r="AL141" s="3" t="str">
        <f>IF(OR(D141="MV40",D141="MV50",D141="MV60",D141="MV70",D141="MV80"),COUNTIF(D$2:D141,"MV*"),"")</f>
        <v/>
      </c>
      <c r="AM141" s="3" t="str">
        <f>IF(OR(D141="MV50",D141="MV60",D141="MV70",D141="MV80"),COUNTIF(D$2:D141,"MV50")+COUNTIF(D$2:D141,"MV60")+COUNTIF(D$2:D141,"MV70")+COUNTIF(D$2:D141,"MV80"),"")</f>
        <v/>
      </c>
      <c r="AN141" s="3" t="str">
        <f>IF(OR(D141="MV60",D141="MV70",D141="MV80"),COUNTIF(D$2:D141,"MV60")+COUNTIF(D$2:D141,"MV70")+COUNTIF(D$2:D141,"MV80"),"")</f>
        <v/>
      </c>
      <c r="AO141" s="3" t="str">
        <f>IF(OR(D141="MV70",D141="MV80"),COUNTIF(D$2:D141,"MV70")+COUNTIF(D$2:D141,"MV80"),"")</f>
        <v/>
      </c>
      <c r="AP141" s="26" t="str">
        <f>IF(OR(D141="FSEN",D141="FV40",D141="FV50",D141="FV60",D141="FV70",D141="FV80",D141="FU23",D141="FU19",D141="FU17"),COUNTIF(D$2:D141,"F*"),"")</f>
        <v/>
      </c>
      <c r="AQ141" s="3" t="str">
        <f>IF(OR(D141="FU23",D141="FU19",D141="FU17"),COUNTIF(D$2:D141,"FU*"),"")</f>
        <v/>
      </c>
      <c r="AR141" s="3" t="str">
        <f>IF(OR(D141="FU19",D141="FU17"),COUNTIF(D$2:D141,"FU1*"),"")</f>
        <v/>
      </c>
      <c r="AS141" s="3" t="str">
        <f>IF(OR(D141="FU17"),COUNTIF(D$2:D141,"FU17"),"")</f>
        <v/>
      </c>
      <c r="AT141" s="3" t="str">
        <f>IF(OR(D141="FV40",D141="FV50",D141="FV60",D141="FV70",D141="FV80"),COUNTIF(D$2:D141,"FV*"),"")</f>
        <v/>
      </c>
      <c r="AU141" s="3" t="str">
        <f>IF(OR(D141="FV50",D141="FV60",D141="FV70",D141="FV80"),COUNTIF(D$2:D141,"FV50")+COUNTIF(D$2:D141,"FV60")+COUNTIF(D$2:D141,"FV70")+COUNTIF(D$2:D141,"FV80"),"")</f>
        <v/>
      </c>
      <c r="AV141" s="3" t="str">
        <f>IF(OR(D141="FV60",D141="FV70",D141="FV80"),COUNTIF(D$2:D141,"FV60")+COUNTIF(D$2:D141,"FV70")+COUNTIF(D$2:D141,"FV80"),"")</f>
        <v/>
      </c>
      <c r="AW141" s="3" t="str">
        <f>IF(OR(D141="FV70",D141="FV80"),COUNTIF(D$2:D141,"FV70")+COUNTIF(D$2:D141,"FV80"),"")</f>
        <v/>
      </c>
      <c r="AX141" s="24"/>
    </row>
    <row r="142" spans="1:50" x14ac:dyDescent="0.45">
      <c r="A142" s="3" t="str">
        <v/>
      </c>
      <c r="B142" t="str">
        <v/>
      </c>
      <c r="C142" t="str">
        <v/>
      </c>
      <c r="D142" s="3" t="str">
        <v/>
      </c>
      <c r="E142" s="19" t="str">
        <v/>
      </c>
      <c r="F142" s="42" t="str">
        <f t="shared" si="84"/>
        <v/>
      </c>
      <c r="G142" s="36" t="str">
        <f>IF(OR(C142="",C142=" ",C142="FRA",C142="unattached",C142="(no club)",F142="F"),"",COUNTIFS(C$2:C142,C142,D$2:D142,"M*"))</f>
        <v/>
      </c>
      <c r="H142" t="str">
        <f t="shared" si="71"/>
        <v/>
      </c>
      <c r="I142" t="str">
        <f t="shared" si="70"/>
        <v/>
      </c>
      <c r="J142" t="str">
        <f t="shared" si="72"/>
        <v/>
      </c>
      <c r="K142" t="str">
        <f t="shared" si="73"/>
        <v/>
      </c>
      <c r="L142" t="str">
        <f t="shared" si="74"/>
        <v/>
      </c>
      <c r="M142" t="str">
        <f t="shared" si="75"/>
        <v/>
      </c>
      <c r="N142" t="str">
        <f t="shared" si="76"/>
        <v/>
      </c>
      <c r="O142" t="str">
        <f t="shared" si="77"/>
        <v/>
      </c>
      <c r="P142" t="str">
        <f t="shared" si="89"/>
        <v/>
      </c>
      <c r="Q142" t="str">
        <f t="shared" si="85"/>
        <v/>
      </c>
      <c r="R142" s="26" t="str">
        <f>IF(OR(C142="",C142=" ",C142="FRA",C142="unattached",C142="(no club)",F142="M"),"",COUNTIFS(C$2:C142,C142,D$2:D142,"F*"))</f>
        <v/>
      </c>
      <c r="S142" t="str">
        <f t="shared" si="78"/>
        <v/>
      </c>
      <c r="T142" t="str">
        <f t="shared" si="79"/>
        <v/>
      </c>
      <c r="U142" t="str">
        <f t="shared" si="80"/>
        <v/>
      </c>
      <c r="V142" t="str">
        <f t="shared" si="81"/>
        <v/>
      </c>
      <c r="W142" t="str">
        <f t="shared" si="86"/>
        <v/>
      </c>
      <c r="X142" t="str">
        <f t="shared" si="82"/>
        <v/>
      </c>
      <c r="Y142" t="str">
        <f t="shared" si="87"/>
        <v/>
      </c>
      <c r="Z142" t="str">
        <f t="shared" si="83"/>
        <v/>
      </c>
      <c r="AA142" t="str">
        <f t="shared" si="90"/>
        <v/>
      </c>
      <c r="AB142" t="str">
        <f t="shared" si="88"/>
        <v/>
      </c>
      <c r="AC142" s="26" t="str">
        <f>IF(OR(D142="MSEN",D142="MV40",D142="MV50",D142="MV60",D142="MV70",D142="MV80",D142="MU23",D142="MU19",D142="MU17"),COUNTIF(D$2:D142,"M*"),"")</f>
        <v/>
      </c>
      <c r="AD142" s="3" t="str">
        <f>IF(OR(D142="MU23",D142="MU19",D142="MU17"),COUNTIF(D$2:D142,"MU*"),"")</f>
        <v/>
      </c>
      <c r="AE142" s="3" t="str">
        <f>IF(OR(D142="MU19",D142="MU17"),COUNTIF(D$2:D142,"MU1*"),"")</f>
        <v/>
      </c>
      <c r="AF142" s="3" t="str">
        <f>IF(OR(D142="MU17"),COUNTIF(D$2:D142,"MU17"),"")</f>
        <v/>
      </c>
      <c r="AL142" s="3" t="str">
        <f>IF(OR(D142="MV40",D142="MV50",D142="MV60",D142="MV70",D142="MV80"),COUNTIF(D$2:D142,"MV*"),"")</f>
        <v/>
      </c>
      <c r="AM142" s="3" t="str">
        <f>IF(OR(D142="MV50",D142="MV60",D142="MV70",D142="MV80"),COUNTIF(D$2:D142,"MV50")+COUNTIF(D$2:D142,"MV60")+COUNTIF(D$2:D142,"MV70")+COUNTIF(D$2:D142,"MV80"),"")</f>
        <v/>
      </c>
      <c r="AN142" s="3" t="str">
        <f>IF(OR(D142="MV60",D142="MV70",D142="MV80"),COUNTIF(D$2:D142,"MV60")+COUNTIF(D$2:D142,"MV70")+COUNTIF(D$2:D142,"MV80"),"")</f>
        <v/>
      </c>
      <c r="AO142" s="3" t="str">
        <f>IF(OR(D142="MV70",D142="MV80"),COUNTIF(D$2:D142,"MV70")+COUNTIF(D$2:D142,"MV80"),"")</f>
        <v/>
      </c>
      <c r="AP142" s="26" t="str">
        <f>IF(OR(D142="FSEN",D142="FV40",D142="FV50",D142="FV60",D142="FV70",D142="FV80",D142="FU23",D142="FU19",D142="FU17"),COUNTIF(D$2:D142,"F*"),"")</f>
        <v/>
      </c>
      <c r="AQ142" s="3" t="str">
        <f>IF(OR(D142="FU23",D142="FU19",D142="FU17"),COUNTIF(D$2:D142,"FU*"),"")</f>
        <v/>
      </c>
      <c r="AR142" s="3" t="str">
        <f>IF(OR(D142="FU19",D142="FU17"),COUNTIF(D$2:D142,"FU1*"),"")</f>
        <v/>
      </c>
      <c r="AS142" s="3" t="str">
        <f>IF(OR(D142="FU17"),COUNTIF(D$2:D142,"FU17"),"")</f>
        <v/>
      </c>
      <c r="AT142" s="3" t="str">
        <f>IF(OR(D142="FV40",D142="FV50",D142="FV60",D142="FV70",D142="FV80"),COUNTIF(D$2:D142,"FV*"),"")</f>
        <v/>
      </c>
      <c r="AU142" s="3" t="str">
        <f>IF(OR(D142="FV50",D142="FV60",D142="FV70",D142="FV80"),COUNTIF(D$2:D142,"FV50")+COUNTIF(D$2:D142,"FV60")+COUNTIF(D$2:D142,"FV70")+COUNTIF(D$2:D142,"FV80"),"")</f>
        <v/>
      </c>
      <c r="AV142" s="3" t="str">
        <f>IF(OR(D142="FV60",D142="FV70",D142="FV80"),COUNTIF(D$2:D142,"FV60")+COUNTIF(D$2:D142,"FV70")+COUNTIF(D$2:D142,"FV80"),"")</f>
        <v/>
      </c>
      <c r="AW142" s="3" t="str">
        <f>IF(OR(D142="FV70",D142="FV80"),COUNTIF(D$2:D142,"FV70")+COUNTIF(D$2:D142,"FV80"),"")</f>
        <v/>
      </c>
      <c r="AX142" s="24"/>
    </row>
    <row r="143" spans="1:50" x14ac:dyDescent="0.45">
      <c r="A143" s="3" t="str">
        <v/>
      </c>
      <c r="B143" t="str">
        <v/>
      </c>
      <c r="C143" t="str">
        <v/>
      </c>
      <c r="D143" s="3" t="str">
        <v/>
      </c>
      <c r="E143" s="19" t="str">
        <v/>
      </c>
      <c r="F143" s="42" t="str">
        <f t="shared" si="84"/>
        <v/>
      </c>
      <c r="G143" s="36" t="str">
        <f>IF(OR(C143="",C143=" ",C143="FRA",C143="unattached",C143="(no club)",F143="F"),"",COUNTIFS(C$2:C143,C143,D$2:D143,"M*"))</f>
        <v/>
      </c>
      <c r="H143" t="str">
        <f t="shared" si="71"/>
        <v/>
      </c>
      <c r="I143" t="str">
        <f t="shared" si="70"/>
        <v/>
      </c>
      <c r="J143" t="str">
        <f t="shared" si="72"/>
        <v/>
      </c>
      <c r="K143" t="str">
        <f t="shared" si="73"/>
        <v/>
      </c>
      <c r="L143" t="str">
        <f t="shared" si="74"/>
        <v/>
      </c>
      <c r="M143" t="str">
        <f t="shared" si="75"/>
        <v/>
      </c>
      <c r="N143" t="str">
        <f t="shared" si="76"/>
        <v/>
      </c>
      <c r="O143" t="str">
        <f t="shared" si="77"/>
        <v/>
      </c>
      <c r="P143" t="str">
        <f t="shared" si="89"/>
        <v/>
      </c>
      <c r="Q143" t="str">
        <f t="shared" si="85"/>
        <v/>
      </c>
      <c r="R143" s="26" t="str">
        <f>IF(OR(C143="",C143=" ",C143="FRA",C143="unattached",C143="(no club)",F143="M"),"",COUNTIFS(C$2:C143,C143,D$2:D143,"F*"))</f>
        <v/>
      </c>
      <c r="S143" t="str">
        <f t="shared" si="78"/>
        <v/>
      </c>
      <c r="T143" t="str">
        <f t="shared" si="79"/>
        <v/>
      </c>
      <c r="U143" t="str">
        <f t="shared" si="80"/>
        <v/>
      </c>
      <c r="V143" t="str">
        <f t="shared" si="81"/>
        <v/>
      </c>
      <c r="W143" t="str">
        <f t="shared" si="86"/>
        <v/>
      </c>
      <c r="X143" t="str">
        <f t="shared" si="82"/>
        <v/>
      </c>
      <c r="Y143" t="str">
        <f t="shared" si="87"/>
        <v/>
      </c>
      <c r="Z143" t="str">
        <f t="shared" si="83"/>
        <v/>
      </c>
      <c r="AA143" t="str">
        <f t="shared" si="90"/>
        <v/>
      </c>
      <c r="AB143" t="str">
        <f t="shared" si="88"/>
        <v/>
      </c>
      <c r="AC143" s="26" t="str">
        <f>IF(OR(D143="MSEN",D143="MV40",D143="MV50",D143="MV60",D143="MV70",D143="MV80",D143="MU23",D143="MU19",D143="MU17"),COUNTIF(D$2:D143,"M*"),"")</f>
        <v/>
      </c>
      <c r="AD143" s="3" t="str">
        <f>IF(OR(D143="MU23",D143="MU19",D143="MU17"),COUNTIF(D$2:D143,"MU*"),"")</f>
        <v/>
      </c>
      <c r="AE143" s="3" t="str">
        <f>IF(OR(D143="MU19",D143="MU17"),COUNTIF(D$2:D143,"MU1*"),"")</f>
        <v/>
      </c>
      <c r="AF143" s="3" t="str">
        <f>IF(OR(D143="MU17"),COUNTIF(D$2:D143,"MU17"),"")</f>
        <v/>
      </c>
      <c r="AL143" s="3" t="str">
        <f>IF(OR(D143="MV40",D143="MV50",D143="MV60",D143="MV70",D143="MV80"),COUNTIF(D$2:D143,"MV*"),"")</f>
        <v/>
      </c>
      <c r="AM143" s="3" t="str">
        <f>IF(OR(D143="MV50",D143="MV60",D143="MV70",D143="MV80"),COUNTIF(D$2:D143,"MV50")+COUNTIF(D$2:D143,"MV60")+COUNTIF(D$2:D143,"MV70")+COUNTIF(D$2:D143,"MV80"),"")</f>
        <v/>
      </c>
      <c r="AN143" s="3" t="str">
        <f>IF(OR(D143="MV60",D143="MV70",D143="MV80"),COUNTIF(D$2:D143,"MV60")+COUNTIF(D$2:D143,"MV70")+COUNTIF(D$2:D143,"MV80"),"")</f>
        <v/>
      </c>
      <c r="AO143" s="3" t="str">
        <f>IF(OR(D143="MV70",D143="MV80"),COUNTIF(D$2:D143,"MV70")+COUNTIF(D$2:D143,"MV80"),"")</f>
        <v/>
      </c>
      <c r="AP143" s="26" t="str">
        <f>IF(OR(D143="FSEN",D143="FV40",D143="FV50",D143="FV60",D143="FV70",D143="FV80",D143="FU23",D143="FU19",D143="FU17"),COUNTIF(D$2:D143,"F*"),"")</f>
        <v/>
      </c>
      <c r="AQ143" s="3" t="str">
        <f>IF(OR(D143="FU23",D143="FU19",D143="FU17"),COUNTIF(D$2:D143,"FU*"),"")</f>
        <v/>
      </c>
      <c r="AR143" s="3" t="str">
        <f>IF(OR(D143="FU19",D143="FU17"),COUNTIF(D$2:D143,"FU1*"),"")</f>
        <v/>
      </c>
      <c r="AS143" s="3" t="str">
        <f>IF(OR(D143="FU17"),COUNTIF(D$2:D143,"FU17"),"")</f>
        <v/>
      </c>
      <c r="AT143" s="3" t="str">
        <f>IF(OR(D143="FV40",D143="FV50",D143="FV60",D143="FV70",D143="FV80"),COUNTIF(D$2:D143,"FV*"),"")</f>
        <v/>
      </c>
      <c r="AU143" s="3" t="str">
        <f>IF(OR(D143="FV50",D143="FV60",D143="FV70",D143="FV80"),COUNTIF(D$2:D143,"FV50")+COUNTIF(D$2:D143,"FV60")+COUNTIF(D$2:D143,"FV70")+COUNTIF(D$2:D143,"FV80"),"")</f>
        <v/>
      </c>
      <c r="AV143" s="3" t="str">
        <f>IF(OR(D143="FV60",D143="FV70",D143="FV80"),COUNTIF(D$2:D143,"FV60")+COUNTIF(D$2:D143,"FV70")+COUNTIF(D$2:D143,"FV80"),"")</f>
        <v/>
      </c>
      <c r="AW143" s="3" t="str">
        <f>IF(OR(D143="FV70",D143="FV80"),COUNTIF(D$2:D143,"FV70")+COUNTIF(D$2:D143,"FV80"),"")</f>
        <v/>
      </c>
      <c r="AX143" s="24"/>
    </row>
    <row r="144" spans="1:50" x14ac:dyDescent="0.45">
      <c r="A144" s="3" t="str">
        <v/>
      </c>
      <c r="B144" t="str">
        <v/>
      </c>
      <c r="C144" t="str">
        <v/>
      </c>
      <c r="D144" s="3" t="str">
        <v/>
      </c>
      <c r="E144" s="19" t="str">
        <v/>
      </c>
      <c r="F144" s="42" t="str">
        <f t="shared" si="84"/>
        <v/>
      </c>
      <c r="G144" s="36" t="str">
        <f>IF(OR(C144="",C144=" ",C144="FRA",C144="unattached",C144="(no club)",F144="F"),"",COUNTIFS(C$2:C144,C144,D$2:D144,"M*"))</f>
        <v/>
      </c>
      <c r="H144" t="str">
        <f t="shared" si="71"/>
        <v/>
      </c>
      <c r="I144" t="str">
        <f t="shared" si="70"/>
        <v/>
      </c>
      <c r="J144" t="str">
        <f t="shared" si="72"/>
        <v/>
      </c>
      <c r="K144" t="str">
        <f t="shared" si="73"/>
        <v/>
      </c>
      <c r="L144" t="str">
        <f t="shared" si="74"/>
        <v/>
      </c>
      <c r="M144" t="str">
        <f t="shared" si="75"/>
        <v/>
      </c>
      <c r="N144" t="str">
        <f t="shared" si="76"/>
        <v/>
      </c>
      <c r="O144" t="str">
        <f t="shared" si="77"/>
        <v/>
      </c>
      <c r="P144" t="str">
        <f t="shared" si="89"/>
        <v/>
      </c>
      <c r="Q144" t="str">
        <f t="shared" si="85"/>
        <v/>
      </c>
      <c r="R144" s="26" t="str">
        <f>IF(OR(C144="",C144=" ",C144="FRA",C144="unattached",C144="(no club)",F144="M"),"",COUNTIFS(C$2:C144,C144,D$2:D144,"F*"))</f>
        <v/>
      </c>
      <c r="S144" t="str">
        <f t="shared" si="78"/>
        <v/>
      </c>
      <c r="T144" t="str">
        <f t="shared" si="79"/>
        <v/>
      </c>
      <c r="U144" t="str">
        <f t="shared" si="80"/>
        <v/>
      </c>
      <c r="V144" t="str">
        <f t="shared" si="81"/>
        <v/>
      </c>
      <c r="W144" t="str">
        <f t="shared" si="86"/>
        <v/>
      </c>
      <c r="X144" t="str">
        <f t="shared" si="82"/>
        <v/>
      </c>
      <c r="Y144" t="str">
        <f t="shared" si="87"/>
        <v/>
      </c>
      <c r="Z144" t="str">
        <f t="shared" si="83"/>
        <v/>
      </c>
      <c r="AA144" t="str">
        <f t="shared" si="90"/>
        <v/>
      </c>
      <c r="AB144" t="str">
        <f t="shared" si="88"/>
        <v/>
      </c>
      <c r="AC144" s="26" t="str">
        <f>IF(OR(D144="MSEN",D144="MV40",D144="MV50",D144="MV60",D144="MV70",D144="MV80",D144="MU23",D144="MU19",D144="MU17"),COUNTIF(D$2:D144,"M*"),"")</f>
        <v/>
      </c>
      <c r="AD144" s="3" t="str">
        <f>IF(OR(D144="MU23",D144="MU19",D144="MU17"),COUNTIF(D$2:D144,"MU*"),"")</f>
        <v/>
      </c>
      <c r="AE144" s="3" t="str">
        <f>IF(OR(D144="MU19",D144="MU17"),COUNTIF(D$2:D144,"MU1*"),"")</f>
        <v/>
      </c>
      <c r="AF144" s="3" t="str">
        <f>IF(OR(D144="MU17"),COUNTIF(D$2:D144,"MU17"),"")</f>
        <v/>
      </c>
      <c r="AL144" s="3" t="str">
        <f>IF(OR(D144="MV40",D144="MV50",D144="MV60",D144="MV70",D144="MV80"),COUNTIF(D$2:D144,"MV*"),"")</f>
        <v/>
      </c>
      <c r="AM144" s="3" t="str">
        <f>IF(OR(D144="MV50",D144="MV60",D144="MV70",D144="MV80"),COUNTIF(D$2:D144,"MV50")+COUNTIF(D$2:D144,"MV60")+COUNTIF(D$2:D144,"MV70")+COUNTIF(D$2:D144,"MV80"),"")</f>
        <v/>
      </c>
      <c r="AN144" s="3" t="str">
        <f>IF(OR(D144="MV60",D144="MV70",D144="MV80"),COUNTIF(D$2:D144,"MV60")+COUNTIF(D$2:D144,"MV70")+COUNTIF(D$2:D144,"MV80"),"")</f>
        <v/>
      </c>
      <c r="AO144" s="3" t="str">
        <f>IF(OR(D144="MV70",D144="MV80"),COUNTIF(D$2:D144,"MV70")+COUNTIF(D$2:D144,"MV80"),"")</f>
        <v/>
      </c>
      <c r="AP144" s="26" t="str">
        <f>IF(OR(D144="FSEN",D144="FV40",D144="FV50",D144="FV60",D144="FV70",D144="FV80",D144="FU23",D144="FU19",D144="FU17"),COUNTIF(D$2:D144,"F*"),"")</f>
        <v/>
      </c>
      <c r="AQ144" s="3" t="str">
        <f>IF(OR(D144="FU23",D144="FU19",D144="FU17"),COUNTIF(D$2:D144,"FU*"),"")</f>
        <v/>
      </c>
      <c r="AR144" s="3" t="str">
        <f>IF(OR(D144="FU19",D144="FU17"),COUNTIF(D$2:D144,"FU1*"),"")</f>
        <v/>
      </c>
      <c r="AS144" s="3" t="str">
        <f>IF(OR(D144="FU17"),COUNTIF(D$2:D144,"FU17"),"")</f>
        <v/>
      </c>
      <c r="AT144" s="3" t="str">
        <f>IF(OR(D144="FV40",D144="FV50",D144="FV60",D144="FV70",D144="FV80"),COUNTIF(D$2:D144,"FV*"),"")</f>
        <v/>
      </c>
      <c r="AU144" s="3" t="str">
        <f>IF(OR(D144="FV50",D144="FV60",D144="FV70",D144="FV80"),COUNTIF(D$2:D144,"FV50")+COUNTIF(D$2:D144,"FV60")+COUNTIF(D$2:D144,"FV70")+COUNTIF(D$2:D144,"FV80"),"")</f>
        <v/>
      </c>
      <c r="AV144" s="3" t="str">
        <f>IF(OR(D144="FV60",D144="FV70",D144="FV80"),COUNTIF(D$2:D144,"FV60")+COUNTIF(D$2:D144,"FV70")+COUNTIF(D$2:D144,"FV80"),"")</f>
        <v/>
      </c>
      <c r="AW144" s="3" t="str">
        <f>IF(OR(D144="FV70",D144="FV80"),COUNTIF(D$2:D144,"FV70")+COUNTIF(D$2:D144,"FV80"),"")</f>
        <v/>
      </c>
      <c r="AX144" s="24"/>
    </row>
    <row r="145" spans="1:50" x14ac:dyDescent="0.45">
      <c r="A145" s="3" t="str">
        <v/>
      </c>
      <c r="B145" t="str">
        <v/>
      </c>
      <c r="C145" t="str">
        <v/>
      </c>
      <c r="D145" s="3" t="str">
        <v/>
      </c>
      <c r="E145" s="19" t="str">
        <v/>
      </c>
      <c r="F145" s="42" t="str">
        <f t="shared" si="84"/>
        <v/>
      </c>
      <c r="G145" s="36" t="str">
        <f>IF(OR(C145="",C145=" ",C145="FRA",C145="unattached",C145="(no club)",F145="F"),"",COUNTIFS(C$2:C145,C145,D$2:D145,"M*"))</f>
        <v/>
      </c>
      <c r="H145" t="str">
        <f t="shared" si="71"/>
        <v/>
      </c>
      <c r="I145" t="str">
        <f t="shared" si="70"/>
        <v/>
      </c>
      <c r="J145" t="str">
        <f t="shared" si="72"/>
        <v/>
      </c>
      <c r="K145" t="str">
        <f t="shared" si="73"/>
        <v/>
      </c>
      <c r="L145" t="str">
        <f t="shared" si="74"/>
        <v/>
      </c>
      <c r="M145" t="str">
        <f t="shared" si="75"/>
        <v/>
      </c>
      <c r="N145" t="str">
        <f t="shared" si="76"/>
        <v/>
      </c>
      <c r="O145" t="str">
        <f t="shared" si="77"/>
        <v/>
      </c>
      <c r="P145" t="str">
        <f t="shared" si="89"/>
        <v/>
      </c>
      <c r="Q145" t="str">
        <f t="shared" si="85"/>
        <v/>
      </c>
      <c r="R145" s="26" t="str">
        <f>IF(OR(C145="",C145=" ",C145="FRA",C145="unattached",C145="(no club)",F145="M"),"",COUNTIFS(C$2:C145,C145,D$2:D145,"F*"))</f>
        <v/>
      </c>
      <c r="S145" t="str">
        <f t="shared" si="78"/>
        <v/>
      </c>
      <c r="T145" t="str">
        <f t="shared" si="79"/>
        <v/>
      </c>
      <c r="U145" t="str">
        <f t="shared" si="80"/>
        <v/>
      </c>
      <c r="V145" t="str">
        <f t="shared" si="81"/>
        <v/>
      </c>
      <c r="W145" t="str">
        <f t="shared" si="86"/>
        <v/>
      </c>
      <c r="X145" t="str">
        <f t="shared" si="82"/>
        <v/>
      </c>
      <c r="Y145" t="str">
        <f t="shared" si="87"/>
        <v/>
      </c>
      <c r="Z145" t="str">
        <f t="shared" si="83"/>
        <v/>
      </c>
      <c r="AA145" t="str">
        <f t="shared" si="90"/>
        <v/>
      </c>
      <c r="AB145" t="str">
        <f t="shared" si="88"/>
        <v/>
      </c>
      <c r="AC145" s="26" t="str">
        <f>IF(OR(D145="MSEN",D145="MV40",D145="MV50",D145="MV60",D145="MV70",D145="MV80",D145="MU23",D145="MU19",D145="MU17"),COUNTIF(D$2:D145,"M*"),"")</f>
        <v/>
      </c>
      <c r="AD145" s="3" t="str">
        <f>IF(OR(D145="MU23",D145="MU19",D145="MU17"),COUNTIF(D$2:D145,"MU*"),"")</f>
        <v/>
      </c>
      <c r="AE145" s="3" t="str">
        <f>IF(OR(D145="MU19",D145="MU17"),COUNTIF(D$2:D145,"MU1*"),"")</f>
        <v/>
      </c>
      <c r="AF145" s="3" t="str">
        <f>IF(OR(D145="MU17"),COUNTIF(D$2:D145,"MU17"),"")</f>
        <v/>
      </c>
      <c r="AL145" s="3" t="str">
        <f>IF(OR(D145="MV40",D145="MV50",D145="MV60",D145="MV70",D145="MV80"),COUNTIF(D$2:D145,"MV*"),"")</f>
        <v/>
      </c>
      <c r="AM145" s="3" t="str">
        <f>IF(OR(D145="MV50",D145="MV60",D145="MV70",D145="MV80"),COUNTIF(D$2:D145,"MV50")+COUNTIF(D$2:D145,"MV60")+COUNTIF(D$2:D145,"MV70")+COUNTIF(D$2:D145,"MV80"),"")</f>
        <v/>
      </c>
      <c r="AN145" s="3" t="str">
        <f>IF(OR(D145="MV60",D145="MV70",D145="MV80"),COUNTIF(D$2:D145,"MV60")+COUNTIF(D$2:D145,"MV70")+COUNTIF(D$2:D145,"MV80"),"")</f>
        <v/>
      </c>
      <c r="AO145" s="3" t="str">
        <f>IF(OR(D145="MV70",D145="MV80"),COUNTIF(D$2:D145,"MV70")+COUNTIF(D$2:D145,"MV80"),"")</f>
        <v/>
      </c>
      <c r="AP145" s="26" t="str">
        <f>IF(OR(D145="FSEN",D145="FV40",D145="FV50",D145="FV60",D145="FV70",D145="FV80",D145="FU23",D145="FU19",D145="FU17"),COUNTIF(D$2:D145,"F*"),"")</f>
        <v/>
      </c>
      <c r="AQ145" s="3" t="str">
        <f>IF(OR(D145="FU23",D145="FU19",D145="FU17"),COUNTIF(D$2:D145,"FU*"),"")</f>
        <v/>
      </c>
      <c r="AR145" s="3" t="str">
        <f>IF(OR(D145="FU19",D145="FU17"),COUNTIF(D$2:D145,"FU1*"),"")</f>
        <v/>
      </c>
      <c r="AS145" s="3" t="str">
        <f>IF(OR(D145="FU17"),COUNTIF(D$2:D145,"FU17"),"")</f>
        <v/>
      </c>
      <c r="AT145" s="3" t="str">
        <f>IF(OR(D145="FV40",D145="FV50",D145="FV60",D145="FV70",D145="FV80"),COUNTIF(D$2:D145,"FV*"),"")</f>
        <v/>
      </c>
      <c r="AU145" s="3" t="str">
        <f>IF(OR(D145="FV50",D145="FV60",D145="FV70",D145="FV80"),COUNTIF(D$2:D145,"FV50")+COUNTIF(D$2:D145,"FV60")+COUNTIF(D$2:D145,"FV70")+COUNTIF(D$2:D145,"FV80"),"")</f>
        <v/>
      </c>
      <c r="AV145" s="3" t="str">
        <f>IF(OR(D145="FV60",D145="FV70",D145="FV80"),COUNTIF(D$2:D145,"FV60")+COUNTIF(D$2:D145,"FV70")+COUNTIF(D$2:D145,"FV80"),"")</f>
        <v/>
      </c>
      <c r="AW145" s="3" t="str">
        <f>IF(OR(D145="FV70",D145="FV80"),COUNTIF(D$2:D145,"FV70")+COUNTIF(D$2:D145,"FV80"),"")</f>
        <v/>
      </c>
      <c r="AX145" s="24"/>
    </row>
    <row r="146" spans="1:50" x14ac:dyDescent="0.45">
      <c r="A146" s="3" t="str">
        <v/>
      </c>
      <c r="B146" t="str">
        <v/>
      </c>
      <c r="C146" t="str">
        <v/>
      </c>
      <c r="D146" s="3" t="str">
        <v/>
      </c>
      <c r="E146" s="19" t="str">
        <v/>
      </c>
      <c r="F146" s="42" t="str">
        <f t="shared" si="84"/>
        <v/>
      </c>
      <c r="G146" s="36" t="str">
        <f>IF(OR(C146="",C146=" ",C146="FRA",C146="unattached",C146="(no club)",F146="F"),"",COUNTIFS(C$2:C146,C146,D$2:D146,"M*"))</f>
        <v/>
      </c>
      <c r="H146" t="str">
        <f t="shared" si="71"/>
        <v/>
      </c>
      <c r="I146" t="str">
        <f t="shared" si="70"/>
        <v/>
      </c>
      <c r="J146" t="str">
        <f t="shared" si="72"/>
        <v/>
      </c>
      <c r="K146" t="str">
        <f t="shared" si="73"/>
        <v/>
      </c>
      <c r="L146" t="str">
        <f t="shared" si="74"/>
        <v/>
      </c>
      <c r="M146" t="str">
        <f t="shared" si="75"/>
        <v/>
      </c>
      <c r="N146" t="str">
        <f t="shared" si="76"/>
        <v/>
      </c>
      <c r="O146" t="str">
        <f t="shared" si="77"/>
        <v/>
      </c>
      <c r="P146" t="str">
        <f t="shared" si="89"/>
        <v/>
      </c>
      <c r="Q146" t="str">
        <f t="shared" si="85"/>
        <v/>
      </c>
      <c r="R146" s="26" t="str">
        <f>IF(OR(C146="",C146=" ",C146="FRA",C146="unattached",C146="(no club)",F146="M"),"",COUNTIFS(C$2:C146,C146,D$2:D146,"F*"))</f>
        <v/>
      </c>
      <c r="S146" t="str">
        <f t="shared" si="78"/>
        <v/>
      </c>
      <c r="T146" t="str">
        <f t="shared" si="79"/>
        <v/>
      </c>
      <c r="U146" t="str">
        <f t="shared" si="80"/>
        <v/>
      </c>
      <c r="V146" t="str">
        <f t="shared" si="81"/>
        <v/>
      </c>
      <c r="W146" t="str">
        <f t="shared" si="86"/>
        <v/>
      </c>
      <c r="X146" t="str">
        <f t="shared" si="82"/>
        <v/>
      </c>
      <c r="Y146" t="str">
        <f t="shared" si="87"/>
        <v/>
      </c>
      <c r="Z146" t="str">
        <f t="shared" si="83"/>
        <v/>
      </c>
      <c r="AA146" t="str">
        <f t="shared" si="90"/>
        <v/>
      </c>
      <c r="AB146" t="str">
        <f t="shared" si="88"/>
        <v/>
      </c>
      <c r="AC146" s="26" t="str">
        <f>IF(OR(D146="MSEN",D146="MV40",D146="MV50",D146="MV60",D146="MV70",D146="MV80",D146="MU23",D146="MU19",D146="MU17"),COUNTIF(D$2:D146,"M*"),"")</f>
        <v/>
      </c>
      <c r="AD146" s="3" t="str">
        <f>IF(OR(D146="MU23",D146="MU19",D146="MU17"),COUNTIF(D$2:D146,"MU*"),"")</f>
        <v/>
      </c>
      <c r="AE146" s="3" t="str">
        <f>IF(OR(D146="MU19",D146="MU17"),COUNTIF(D$2:D146,"MU1*"),"")</f>
        <v/>
      </c>
      <c r="AF146" s="3" t="str">
        <f>IF(OR(D146="MU17"),COUNTIF(D$2:D146,"MU17"),"")</f>
        <v/>
      </c>
      <c r="AL146" s="3" t="str">
        <f>IF(OR(D146="MV40",D146="MV50",D146="MV60",D146="MV70",D146="MV80"),COUNTIF(D$2:D146,"MV*"),"")</f>
        <v/>
      </c>
      <c r="AM146" s="3" t="str">
        <f>IF(OR(D146="MV50",D146="MV60",D146="MV70",D146="MV80"),COUNTIF(D$2:D146,"MV50")+COUNTIF(D$2:D146,"MV60")+COUNTIF(D$2:D146,"MV70")+COUNTIF(D$2:D146,"MV80"),"")</f>
        <v/>
      </c>
      <c r="AN146" s="3" t="str">
        <f>IF(OR(D146="MV60",D146="MV70",D146="MV80"),COUNTIF(D$2:D146,"MV60")+COUNTIF(D$2:D146,"MV70")+COUNTIF(D$2:D146,"MV80"),"")</f>
        <v/>
      </c>
      <c r="AO146" s="3" t="str">
        <f>IF(OR(D146="MV70",D146="MV80"),COUNTIF(D$2:D146,"MV70")+COUNTIF(D$2:D146,"MV80"),"")</f>
        <v/>
      </c>
      <c r="AP146" s="26" t="str">
        <f>IF(OR(D146="FSEN",D146="FV40",D146="FV50",D146="FV60",D146="FV70",D146="FV80",D146="FU23",D146="FU19",D146="FU17"),COUNTIF(D$2:D146,"F*"),"")</f>
        <v/>
      </c>
      <c r="AQ146" s="3" t="str">
        <f>IF(OR(D146="FU23",D146="FU19",D146="FU17"),COUNTIF(D$2:D146,"FU*"),"")</f>
        <v/>
      </c>
      <c r="AR146" s="3" t="str">
        <f>IF(OR(D146="FU19",D146="FU17"),COUNTIF(D$2:D146,"FU1*"),"")</f>
        <v/>
      </c>
      <c r="AS146" s="3" t="str">
        <f>IF(OR(D146="FU17"),COUNTIF(D$2:D146,"FU17"),"")</f>
        <v/>
      </c>
      <c r="AT146" s="3" t="str">
        <f>IF(OR(D146="FV40",D146="FV50",D146="FV60",D146="FV70",D146="FV80"),COUNTIF(D$2:D146,"FV*"),"")</f>
        <v/>
      </c>
      <c r="AU146" s="3" t="str">
        <f>IF(OR(D146="FV50",D146="FV60",D146="FV70",D146="FV80"),COUNTIF(D$2:D146,"FV50")+COUNTIF(D$2:D146,"FV60")+COUNTIF(D$2:D146,"FV70")+COUNTIF(D$2:D146,"FV80"),"")</f>
        <v/>
      </c>
      <c r="AV146" s="3" t="str">
        <f>IF(OR(D146="FV60",D146="FV70",D146="FV80"),COUNTIF(D$2:D146,"FV60")+COUNTIF(D$2:D146,"FV70")+COUNTIF(D$2:D146,"FV80"),"")</f>
        <v/>
      </c>
      <c r="AW146" s="3" t="str">
        <f>IF(OR(D146="FV70",D146="FV80"),COUNTIF(D$2:D146,"FV70")+COUNTIF(D$2:D146,"FV80"),"")</f>
        <v/>
      </c>
      <c r="AX146" s="24"/>
    </row>
    <row r="147" spans="1:50" x14ac:dyDescent="0.45">
      <c r="A147" s="3" t="str">
        <v/>
      </c>
      <c r="B147" t="str">
        <v/>
      </c>
      <c r="C147" t="str">
        <v/>
      </c>
      <c r="D147" s="3" t="str">
        <v/>
      </c>
      <c r="E147" s="19" t="str">
        <v/>
      </c>
      <c r="F147" s="42" t="str">
        <f t="shared" si="84"/>
        <v/>
      </c>
      <c r="G147" s="36" t="str">
        <f>IF(OR(C147="",C147=" ",C147="FRA",C147="unattached",C147="(no club)",F147="F"),"",COUNTIFS(C$2:C147,C147,D$2:D147,"M*"))</f>
        <v/>
      </c>
      <c r="H147" t="str">
        <f t="shared" si="71"/>
        <v/>
      </c>
      <c r="I147" t="str">
        <f t="shared" si="70"/>
        <v/>
      </c>
      <c r="J147" t="str">
        <f t="shared" si="72"/>
        <v/>
      </c>
      <c r="K147" t="str">
        <f t="shared" si="73"/>
        <v/>
      </c>
      <c r="L147" t="str">
        <f t="shared" si="74"/>
        <v/>
      </c>
      <c r="M147" t="str">
        <f t="shared" si="75"/>
        <v/>
      </c>
      <c r="N147" t="str">
        <f t="shared" si="76"/>
        <v/>
      </c>
      <c r="O147" t="str">
        <f t="shared" si="77"/>
        <v/>
      </c>
      <c r="P147" t="str">
        <f t="shared" si="89"/>
        <v/>
      </c>
      <c r="Q147" t="str">
        <f t="shared" si="85"/>
        <v/>
      </c>
      <c r="R147" s="26" t="str">
        <f>IF(OR(C147="",C147=" ",C147="FRA",C147="unattached",C147="(no club)",F147="M"),"",COUNTIFS(C$2:C147,C147,D$2:D147,"F*"))</f>
        <v/>
      </c>
      <c r="S147" t="str">
        <f t="shared" si="78"/>
        <v/>
      </c>
      <c r="T147" t="str">
        <f t="shared" si="79"/>
        <v/>
      </c>
      <c r="U147" t="str">
        <f t="shared" si="80"/>
        <v/>
      </c>
      <c r="V147" t="str">
        <f t="shared" si="81"/>
        <v/>
      </c>
      <c r="W147" t="str">
        <f t="shared" si="86"/>
        <v/>
      </c>
      <c r="X147" t="str">
        <f t="shared" si="82"/>
        <v/>
      </c>
      <c r="Y147" t="str">
        <f t="shared" si="87"/>
        <v/>
      </c>
      <c r="Z147" t="str">
        <f t="shared" si="83"/>
        <v/>
      </c>
      <c r="AA147" t="str">
        <f t="shared" si="90"/>
        <v/>
      </c>
      <c r="AB147" t="str">
        <f t="shared" si="88"/>
        <v/>
      </c>
      <c r="AC147" s="26" t="str">
        <f>IF(OR(D147="MSEN",D147="MV40",D147="MV50",D147="MV60",D147="MV70",D147="MV80",D147="MU23",D147="MU19",D147="MU17"),COUNTIF(D$2:D147,"M*"),"")</f>
        <v/>
      </c>
      <c r="AD147" s="3" t="str">
        <f>IF(OR(D147="MU23",D147="MU19",D147="MU17"),COUNTIF(D$2:D147,"MU*"),"")</f>
        <v/>
      </c>
      <c r="AE147" s="3" t="str">
        <f>IF(OR(D147="MU19",D147="MU17"),COUNTIF(D$2:D147,"MU1*"),"")</f>
        <v/>
      </c>
      <c r="AF147" s="3" t="str">
        <f>IF(OR(D147="MU17"),COUNTIF(D$2:D147,"MU17"),"")</f>
        <v/>
      </c>
      <c r="AL147" s="3" t="str">
        <f>IF(OR(D147="MV40",D147="MV50",D147="MV60",D147="MV70",D147="MV80"),COUNTIF(D$2:D147,"MV*"),"")</f>
        <v/>
      </c>
      <c r="AM147" s="3" t="str">
        <f>IF(OR(D147="MV50",D147="MV60",D147="MV70",D147="MV80"),COUNTIF(D$2:D147,"MV50")+COUNTIF(D$2:D147,"MV60")+COUNTIF(D$2:D147,"MV70")+COUNTIF(D$2:D147,"MV80"),"")</f>
        <v/>
      </c>
      <c r="AN147" s="3" t="str">
        <f>IF(OR(D147="MV60",D147="MV70",D147="MV80"),COUNTIF(D$2:D147,"MV60")+COUNTIF(D$2:D147,"MV70")+COUNTIF(D$2:D147,"MV80"),"")</f>
        <v/>
      </c>
      <c r="AO147" s="3" t="str">
        <f>IF(OR(D147="MV70",D147="MV80"),COUNTIF(D$2:D147,"MV70")+COUNTIF(D$2:D147,"MV80"),"")</f>
        <v/>
      </c>
      <c r="AP147" s="26" t="str">
        <f>IF(OR(D147="FSEN",D147="FV40",D147="FV50",D147="FV60",D147="FV70",D147="FV80",D147="FU23",D147="FU19",D147="FU17"),COUNTIF(D$2:D147,"F*"),"")</f>
        <v/>
      </c>
      <c r="AQ147" s="3" t="str">
        <f>IF(OR(D147="FU23",D147="FU19",D147="FU17"),COUNTIF(D$2:D147,"FU*"),"")</f>
        <v/>
      </c>
      <c r="AR147" s="3" t="str">
        <f>IF(OR(D147="FU19",D147="FU17"),COUNTIF(D$2:D147,"FU1*"),"")</f>
        <v/>
      </c>
      <c r="AS147" s="3" t="str">
        <f>IF(OR(D147="FU17"),COUNTIF(D$2:D147,"FU17"),"")</f>
        <v/>
      </c>
      <c r="AT147" s="3" t="str">
        <f>IF(OR(D147="FV40",D147="FV50",D147="FV60",D147="FV70",D147="FV80"),COUNTIF(D$2:D147,"FV*"),"")</f>
        <v/>
      </c>
      <c r="AU147" s="3" t="str">
        <f>IF(OR(D147="FV50",D147="FV60",D147="FV70",D147="FV80"),COUNTIF(D$2:D147,"FV50")+COUNTIF(D$2:D147,"FV60")+COUNTIF(D$2:D147,"FV70")+COUNTIF(D$2:D147,"FV80"),"")</f>
        <v/>
      </c>
      <c r="AV147" s="3" t="str">
        <f>IF(OR(D147="FV60",D147="FV70",D147="FV80"),COUNTIF(D$2:D147,"FV60")+COUNTIF(D$2:D147,"FV70")+COUNTIF(D$2:D147,"FV80"),"")</f>
        <v/>
      </c>
      <c r="AW147" s="3" t="str">
        <f>IF(OR(D147="FV70",D147="FV80"),COUNTIF(D$2:D147,"FV70")+COUNTIF(D$2:D147,"FV80"),"")</f>
        <v/>
      </c>
      <c r="AX147" s="24"/>
    </row>
    <row r="148" spans="1:50" x14ac:dyDescent="0.45">
      <c r="A148" s="3" t="str">
        <v/>
      </c>
      <c r="B148" t="str">
        <v/>
      </c>
      <c r="C148" t="str">
        <v/>
      </c>
      <c r="D148" s="3" t="str">
        <v/>
      </c>
      <c r="E148" s="19" t="str">
        <v/>
      </c>
      <c r="F148" s="42" t="str">
        <f t="shared" si="84"/>
        <v/>
      </c>
      <c r="G148" s="36" t="str">
        <f>IF(OR(C148="",C148=" ",C148="FRA",C148="unattached",C148="(no club)",F148="F"),"",COUNTIFS(C$2:C148,C148,D$2:D148,"M*"))</f>
        <v/>
      </c>
      <c r="H148" t="str">
        <f t="shared" si="71"/>
        <v/>
      </c>
      <c r="I148" t="str">
        <f t="shared" si="70"/>
        <v/>
      </c>
      <c r="J148" t="str">
        <f t="shared" si="72"/>
        <v/>
      </c>
      <c r="K148" t="str">
        <f t="shared" si="73"/>
        <v/>
      </c>
      <c r="L148" t="str">
        <f t="shared" si="74"/>
        <v/>
      </c>
      <c r="M148" t="str">
        <f t="shared" si="75"/>
        <v/>
      </c>
      <c r="N148" t="str">
        <f t="shared" si="76"/>
        <v/>
      </c>
      <c r="O148" t="str">
        <f t="shared" si="77"/>
        <v/>
      </c>
      <c r="P148" t="str">
        <f t="shared" si="89"/>
        <v/>
      </c>
      <c r="Q148" t="str">
        <f t="shared" si="85"/>
        <v/>
      </c>
      <c r="R148" s="26" t="str">
        <f>IF(OR(C148="",C148=" ",C148="FRA",C148="unattached",C148="(no club)",F148="M"),"",COUNTIFS(C$2:C148,C148,D$2:D148,"F*"))</f>
        <v/>
      </c>
      <c r="S148" t="str">
        <f t="shared" si="78"/>
        <v/>
      </c>
      <c r="T148" t="str">
        <f t="shared" si="79"/>
        <v/>
      </c>
      <c r="U148" t="str">
        <f t="shared" si="80"/>
        <v/>
      </c>
      <c r="V148" t="str">
        <f t="shared" si="81"/>
        <v/>
      </c>
      <c r="W148" t="str">
        <f t="shared" si="86"/>
        <v/>
      </c>
      <c r="X148" t="str">
        <f t="shared" si="82"/>
        <v/>
      </c>
      <c r="Y148" t="str">
        <f t="shared" si="87"/>
        <v/>
      </c>
      <c r="Z148" t="str">
        <f t="shared" si="83"/>
        <v/>
      </c>
      <c r="AA148" t="str">
        <f t="shared" si="90"/>
        <v/>
      </c>
      <c r="AB148" t="str">
        <f t="shared" si="88"/>
        <v/>
      </c>
      <c r="AC148" s="26" t="str">
        <f>IF(OR(D148="MSEN",D148="MV40",D148="MV50",D148="MV60",D148="MV70",D148="MV80",D148="MU23",D148="MU19",D148="MU17"),COUNTIF(D$2:D148,"M*"),"")</f>
        <v/>
      </c>
      <c r="AD148" s="3" t="str">
        <f>IF(OR(D148="MU23",D148="MU19",D148="MU17"),COUNTIF(D$2:D148,"MU*"),"")</f>
        <v/>
      </c>
      <c r="AE148" s="3" t="str">
        <f>IF(OR(D148="MU19",D148="MU17"),COUNTIF(D$2:D148,"MU1*"),"")</f>
        <v/>
      </c>
      <c r="AF148" s="3" t="str">
        <f>IF(OR(D148="MU17"),COUNTIF(D$2:D148,"MU17"),"")</f>
        <v/>
      </c>
      <c r="AL148" s="3" t="str">
        <f>IF(OR(D148="MV40",D148="MV50",D148="MV60",D148="MV70",D148="MV80"),COUNTIF(D$2:D148,"MV*"),"")</f>
        <v/>
      </c>
      <c r="AM148" s="3" t="str">
        <f>IF(OR(D148="MV50",D148="MV60",D148="MV70",D148="MV80"),COUNTIF(D$2:D148,"MV50")+COUNTIF(D$2:D148,"MV60")+COUNTIF(D$2:D148,"MV70")+COUNTIF(D$2:D148,"MV80"),"")</f>
        <v/>
      </c>
      <c r="AN148" s="3" t="str">
        <f>IF(OR(D148="MV60",D148="MV70",D148="MV80"),COUNTIF(D$2:D148,"MV60")+COUNTIF(D$2:D148,"MV70")+COUNTIF(D$2:D148,"MV80"),"")</f>
        <v/>
      </c>
      <c r="AO148" s="3" t="str">
        <f>IF(OR(D148="MV70",D148="MV80"),COUNTIF(D$2:D148,"MV70")+COUNTIF(D$2:D148,"MV80"),"")</f>
        <v/>
      </c>
      <c r="AP148" s="26" t="str">
        <f>IF(OR(D148="FSEN",D148="FV40",D148="FV50",D148="FV60",D148="FV70",D148="FV80",D148="FU23",D148="FU19",D148="FU17"),COUNTIF(D$2:D148,"F*"),"")</f>
        <v/>
      </c>
      <c r="AQ148" s="3" t="str">
        <f>IF(OR(D148="FU23",D148="FU19",D148="FU17"),COUNTIF(D$2:D148,"FU*"),"")</f>
        <v/>
      </c>
      <c r="AR148" s="3" t="str">
        <f>IF(OR(D148="FU19",D148="FU17"),COUNTIF(D$2:D148,"FU1*"),"")</f>
        <v/>
      </c>
      <c r="AS148" s="3" t="str">
        <f>IF(OR(D148="FU17"),COUNTIF(D$2:D148,"FU17"),"")</f>
        <v/>
      </c>
      <c r="AT148" s="3" t="str">
        <f>IF(OR(D148="FV40",D148="FV50",D148="FV60",D148="FV70",D148="FV80"),COUNTIF(D$2:D148,"FV*"),"")</f>
        <v/>
      </c>
      <c r="AU148" s="3" t="str">
        <f>IF(OR(D148="FV50",D148="FV60",D148="FV70",D148="FV80"),COUNTIF(D$2:D148,"FV50")+COUNTIF(D$2:D148,"FV60")+COUNTIF(D$2:D148,"FV70")+COUNTIF(D$2:D148,"FV80"),"")</f>
        <v/>
      </c>
      <c r="AV148" s="3" t="str">
        <f>IF(OR(D148="FV60",D148="FV70",D148="FV80"),COUNTIF(D$2:D148,"FV60")+COUNTIF(D$2:D148,"FV70")+COUNTIF(D$2:D148,"FV80"),"")</f>
        <v/>
      </c>
      <c r="AW148" s="3" t="str">
        <f>IF(OR(D148="FV70",D148="FV80"),COUNTIF(D$2:D148,"FV70")+COUNTIF(D$2:D148,"FV80"),"")</f>
        <v/>
      </c>
      <c r="AX148" s="24"/>
    </row>
    <row r="149" spans="1:50" x14ac:dyDescent="0.45">
      <c r="A149" s="3" t="str">
        <v/>
      </c>
      <c r="B149" t="str">
        <v/>
      </c>
      <c r="C149" t="str">
        <v/>
      </c>
      <c r="D149" s="3" t="str">
        <v/>
      </c>
      <c r="E149" s="19" t="str">
        <v/>
      </c>
      <c r="F149" s="42" t="str">
        <f t="shared" si="84"/>
        <v/>
      </c>
      <c r="G149" s="36" t="str">
        <f>IF(OR(C149="",C149=" ",C149="FRA",C149="unattached",C149="(no club)",F149="F"),"",COUNTIFS(C$2:C149,C149,D$2:D149,"M*"))</f>
        <v/>
      </c>
      <c r="H149" t="str">
        <f t="shared" si="71"/>
        <v/>
      </c>
      <c r="I149" t="str">
        <f t="shared" si="70"/>
        <v/>
      </c>
      <c r="J149" t="str">
        <f t="shared" si="72"/>
        <v/>
      </c>
      <c r="K149" t="str">
        <f t="shared" si="73"/>
        <v/>
      </c>
      <c r="L149" t="str">
        <f t="shared" si="74"/>
        <v/>
      </c>
      <c r="M149" t="str">
        <f t="shared" si="75"/>
        <v/>
      </c>
      <c r="N149" t="str">
        <f t="shared" si="76"/>
        <v/>
      </c>
      <c r="O149" t="str">
        <f t="shared" si="77"/>
        <v/>
      </c>
      <c r="P149" t="str">
        <f t="shared" si="89"/>
        <v/>
      </c>
      <c r="Q149" t="str">
        <f t="shared" si="85"/>
        <v/>
      </c>
      <c r="R149" s="26" t="str">
        <f>IF(OR(C149="",C149=" ",C149="FRA",C149="unattached",C149="(no club)",F149="M"),"",COUNTIFS(C$2:C149,C149,D$2:D149,"F*"))</f>
        <v/>
      </c>
      <c r="S149" t="str">
        <f t="shared" si="78"/>
        <v/>
      </c>
      <c r="T149" t="str">
        <f t="shared" si="79"/>
        <v/>
      </c>
      <c r="U149" t="str">
        <f t="shared" si="80"/>
        <v/>
      </c>
      <c r="V149" t="str">
        <f t="shared" si="81"/>
        <v/>
      </c>
      <c r="W149" t="str">
        <f t="shared" si="86"/>
        <v/>
      </c>
      <c r="X149" t="str">
        <f t="shared" si="82"/>
        <v/>
      </c>
      <c r="Y149" t="str">
        <f t="shared" si="87"/>
        <v/>
      </c>
      <c r="Z149" t="str">
        <f t="shared" si="83"/>
        <v/>
      </c>
      <c r="AA149" t="str">
        <f t="shared" si="90"/>
        <v/>
      </c>
      <c r="AB149" t="str">
        <f t="shared" si="88"/>
        <v/>
      </c>
      <c r="AC149" s="26" t="str">
        <f>IF(OR(D149="MSEN",D149="MV40",D149="MV50",D149="MV60",D149="MV70",D149="MV80",D149="MU23",D149="MU19",D149="MU17"),COUNTIF(D$2:D149,"M*"),"")</f>
        <v/>
      </c>
      <c r="AD149" s="3" t="str">
        <f>IF(OR(D149="MU23",D149="MU19",D149="MU17"),COUNTIF(D$2:D149,"MU*"),"")</f>
        <v/>
      </c>
      <c r="AE149" s="3" t="str">
        <f>IF(OR(D149="MU19",D149="MU17"),COUNTIF(D$2:D149,"MU1*"),"")</f>
        <v/>
      </c>
      <c r="AF149" s="3" t="str">
        <f>IF(OR(D149="MU17"),COUNTIF(D$2:D149,"MU17"),"")</f>
        <v/>
      </c>
      <c r="AL149" s="3" t="str">
        <f>IF(OR(D149="MV40",D149="MV50",D149="MV60",D149="MV70",D149="MV80"),COUNTIF(D$2:D149,"MV*"),"")</f>
        <v/>
      </c>
      <c r="AM149" s="3" t="str">
        <f>IF(OR(D149="MV50",D149="MV60",D149="MV70",D149="MV80"),COUNTIF(D$2:D149,"MV50")+COUNTIF(D$2:D149,"MV60")+COUNTIF(D$2:D149,"MV70")+COUNTIF(D$2:D149,"MV80"),"")</f>
        <v/>
      </c>
      <c r="AN149" s="3" t="str">
        <f>IF(OR(D149="MV60",D149="MV70",D149="MV80"),COUNTIF(D$2:D149,"MV60")+COUNTIF(D$2:D149,"MV70")+COUNTIF(D$2:D149,"MV80"),"")</f>
        <v/>
      </c>
      <c r="AO149" s="3" t="str">
        <f>IF(OR(D149="MV70",D149="MV80"),COUNTIF(D$2:D149,"MV70")+COUNTIF(D$2:D149,"MV80"),"")</f>
        <v/>
      </c>
      <c r="AP149" s="26" t="str">
        <f>IF(OR(D149="FSEN",D149="FV40",D149="FV50",D149="FV60",D149="FV70",D149="FV80",D149="FU23",D149="FU19",D149="FU17"),COUNTIF(D$2:D149,"F*"),"")</f>
        <v/>
      </c>
      <c r="AQ149" s="3" t="str">
        <f>IF(OR(D149="FU23",D149="FU19",D149="FU17"),COUNTIF(D$2:D149,"FU*"),"")</f>
        <v/>
      </c>
      <c r="AR149" s="3" t="str">
        <f>IF(OR(D149="FU19",D149="FU17"),COUNTIF(D$2:D149,"FU1*"),"")</f>
        <v/>
      </c>
      <c r="AS149" s="3" t="str">
        <f>IF(OR(D149="FU17"),COUNTIF(D$2:D149,"FU17"),"")</f>
        <v/>
      </c>
      <c r="AT149" s="3" t="str">
        <f>IF(OR(D149="FV40",D149="FV50",D149="FV60",D149="FV70",D149="FV80"),COUNTIF(D$2:D149,"FV*"),"")</f>
        <v/>
      </c>
      <c r="AU149" s="3" t="str">
        <f>IF(OR(D149="FV50",D149="FV60",D149="FV70",D149="FV80"),COUNTIF(D$2:D149,"FV50")+COUNTIF(D$2:D149,"FV60")+COUNTIF(D$2:D149,"FV70")+COUNTIF(D$2:D149,"FV80"),"")</f>
        <v/>
      </c>
      <c r="AV149" s="3" t="str">
        <f>IF(OR(D149="FV60",D149="FV70",D149="FV80"),COUNTIF(D$2:D149,"FV60")+COUNTIF(D$2:D149,"FV70")+COUNTIF(D$2:D149,"FV80"),"")</f>
        <v/>
      </c>
      <c r="AW149" s="3" t="str">
        <f>IF(OR(D149="FV70",D149="FV80"),COUNTIF(D$2:D149,"FV70")+COUNTIF(D$2:D149,"FV80"),"")</f>
        <v/>
      </c>
      <c r="AX149" s="24"/>
    </row>
    <row r="150" spans="1:50" x14ac:dyDescent="0.45">
      <c r="A150" s="3" t="str">
        <v/>
      </c>
      <c r="B150" t="str">
        <v/>
      </c>
      <c r="C150" t="str">
        <v/>
      </c>
      <c r="D150" s="3" t="str">
        <v/>
      </c>
      <c r="E150" s="19" t="str">
        <v/>
      </c>
      <c r="F150" s="42" t="str">
        <f t="shared" si="84"/>
        <v/>
      </c>
      <c r="G150" s="36" t="str">
        <f>IF(OR(C150="",C150=" ",C150="FRA",C150="unattached",C150="(no club)",F150="F"),"",COUNTIFS(C$2:C150,C150,D$2:D150,"M*"))</f>
        <v/>
      </c>
      <c r="H150" t="str">
        <f t="shared" si="71"/>
        <v/>
      </c>
      <c r="I150" t="str">
        <f t="shared" si="70"/>
        <v/>
      </c>
      <c r="J150" t="str">
        <f t="shared" si="72"/>
        <v/>
      </c>
      <c r="K150" t="str">
        <f t="shared" si="73"/>
        <v/>
      </c>
      <c r="L150" t="str">
        <f t="shared" si="74"/>
        <v/>
      </c>
      <c r="M150" t="str">
        <f t="shared" si="75"/>
        <v/>
      </c>
      <c r="N150" t="str">
        <f t="shared" si="76"/>
        <v/>
      </c>
      <c r="O150" t="str">
        <f t="shared" si="77"/>
        <v/>
      </c>
      <c r="P150" t="str">
        <f t="shared" si="89"/>
        <v/>
      </c>
      <c r="Q150" t="str">
        <f t="shared" si="85"/>
        <v/>
      </c>
      <c r="R150" s="26" t="str">
        <f>IF(OR(C150="",C150=" ",C150="FRA",C150="unattached",C150="(no club)",F150="M"),"",COUNTIFS(C$2:C150,C150,D$2:D150,"F*"))</f>
        <v/>
      </c>
      <c r="S150" t="str">
        <f t="shared" si="78"/>
        <v/>
      </c>
      <c r="T150" t="str">
        <f t="shared" si="79"/>
        <v/>
      </c>
      <c r="U150" t="str">
        <f t="shared" si="80"/>
        <v/>
      </c>
      <c r="V150" t="str">
        <f t="shared" si="81"/>
        <v/>
      </c>
      <c r="W150" t="str">
        <f t="shared" si="86"/>
        <v/>
      </c>
      <c r="X150" t="str">
        <f t="shared" si="82"/>
        <v/>
      </c>
      <c r="Y150" t="str">
        <f t="shared" si="87"/>
        <v/>
      </c>
      <c r="Z150" t="str">
        <f t="shared" si="83"/>
        <v/>
      </c>
      <c r="AA150" t="str">
        <f t="shared" si="90"/>
        <v/>
      </c>
      <c r="AB150" t="str">
        <f t="shared" si="88"/>
        <v/>
      </c>
      <c r="AC150" s="26" t="str">
        <f>IF(OR(D150="MSEN",D150="MV40",D150="MV50",D150="MV60",D150="MV70",D150="MV80",D150="MU23",D150="MU19",D150="MU17"),COUNTIF(D$2:D150,"M*"),"")</f>
        <v/>
      </c>
      <c r="AD150" s="3" t="str">
        <f>IF(OR(D150="MU23",D150="MU19",D150="MU17"),COUNTIF(D$2:D150,"MU*"),"")</f>
        <v/>
      </c>
      <c r="AE150" s="3" t="str">
        <f>IF(OR(D150="MU19",D150="MU17"),COUNTIF(D$2:D150,"MU1*"),"")</f>
        <v/>
      </c>
      <c r="AF150" s="3" t="str">
        <f>IF(OR(D150="MU17"),COUNTIF(D$2:D150,"MU17"),"")</f>
        <v/>
      </c>
      <c r="AL150" s="3" t="str">
        <f>IF(OR(D150="MV40",D150="MV50",D150="MV60",D150="MV70",D150="MV80"),COUNTIF(D$2:D150,"MV*"),"")</f>
        <v/>
      </c>
      <c r="AM150" s="3" t="str">
        <f>IF(OR(D150="MV50",D150="MV60",D150="MV70",D150="MV80"),COUNTIF(D$2:D150,"MV50")+COUNTIF(D$2:D150,"MV60")+COUNTIF(D$2:D150,"MV70")+COUNTIF(D$2:D150,"MV80"),"")</f>
        <v/>
      </c>
      <c r="AN150" s="3" t="str">
        <f>IF(OR(D150="MV60",D150="MV70",D150="MV80"),COUNTIF(D$2:D150,"MV60")+COUNTIF(D$2:D150,"MV70")+COUNTIF(D$2:D150,"MV80"),"")</f>
        <v/>
      </c>
      <c r="AO150" s="3" t="str">
        <f>IF(OR(D150="MV70",D150="MV80"),COUNTIF(D$2:D150,"MV70")+COUNTIF(D$2:D150,"MV80"),"")</f>
        <v/>
      </c>
      <c r="AP150" s="26" t="str">
        <f>IF(OR(D150="FSEN",D150="FV40",D150="FV50",D150="FV60",D150="FV70",D150="FV80",D150="FU23",D150="FU19",D150="FU17"),COUNTIF(D$2:D150,"F*"),"")</f>
        <v/>
      </c>
      <c r="AQ150" s="3" t="str">
        <f>IF(OR(D150="FU23",D150="FU19",D150="FU17"),COUNTIF(D$2:D150,"FU*"),"")</f>
        <v/>
      </c>
      <c r="AR150" s="3" t="str">
        <f>IF(OR(D150="FU19",D150="FU17"),COUNTIF(D$2:D150,"FU1*"),"")</f>
        <v/>
      </c>
      <c r="AS150" s="3" t="str">
        <f>IF(OR(D150="FU17"),COUNTIF(D$2:D150,"FU17"),"")</f>
        <v/>
      </c>
      <c r="AT150" s="3" t="str">
        <f>IF(OR(D150="FV40",D150="FV50",D150="FV60",D150="FV70",D150="FV80"),COUNTIF(D$2:D150,"FV*"),"")</f>
        <v/>
      </c>
      <c r="AU150" s="3" t="str">
        <f>IF(OR(D150="FV50",D150="FV60",D150="FV70",D150="FV80"),COUNTIF(D$2:D150,"FV50")+COUNTIF(D$2:D150,"FV60")+COUNTIF(D$2:D150,"FV70")+COUNTIF(D$2:D150,"FV80"),"")</f>
        <v/>
      </c>
      <c r="AV150" s="3" t="str">
        <f>IF(OR(D150="FV60",D150="FV70",D150="FV80"),COUNTIF(D$2:D150,"FV60")+COUNTIF(D$2:D150,"FV70")+COUNTIF(D$2:D150,"FV80"),"")</f>
        <v/>
      </c>
      <c r="AW150" s="3" t="str">
        <f>IF(OR(D150="FV70",D150="FV80"),COUNTIF(D$2:D150,"FV70")+COUNTIF(D$2:D150,"FV80"),"")</f>
        <v/>
      </c>
      <c r="AX150" s="24"/>
    </row>
    <row r="151" spans="1:50" x14ac:dyDescent="0.45">
      <c r="A151" s="3" t="str">
        <v/>
      </c>
      <c r="B151" t="str">
        <v/>
      </c>
      <c r="C151" t="str">
        <v/>
      </c>
      <c r="D151" s="3" t="str">
        <v/>
      </c>
      <c r="E151" s="19" t="str">
        <v/>
      </c>
      <c r="F151" s="42" t="str">
        <f t="shared" ref="F151:F201" si="91">LEFT(D151,1)</f>
        <v/>
      </c>
      <c r="G151" s="36" t="str">
        <f>IF(OR(C151="",C151=" ",C151="FRA",C151="unattached",C151="(no club)",F151="F"),"",COUNTIFS(C$2:C151,C151,D$2:D151,"M*"))</f>
        <v/>
      </c>
      <c r="H151" t="str">
        <f t="shared" ref="H151:H201" si="92">IF(G151="","",C151&amp;G151)</f>
        <v/>
      </c>
      <c r="I151" t="str">
        <f t="shared" ref="I151:I201" si="93">IF(G151=3,C151,"")</f>
        <v/>
      </c>
      <c r="J151" t="str">
        <f t="shared" ref="J151:J201" si="94">IF($I151="","",_xlfn.XLOOKUP($I151&amp;"1",H:H,B:B))</f>
        <v/>
      </c>
      <c r="K151" t="str">
        <f t="shared" ref="K151:K201" si="95">IF($I151="","",_xlfn.XLOOKUP($I151&amp;"1",H:H,AC:AC))</f>
        <v/>
      </c>
      <c r="L151" t="str">
        <f t="shared" ref="L151:L201" si="96">IF(I151="","",_xlfn.XLOOKUP(I151&amp;"2",H:H,B:B))</f>
        <v/>
      </c>
      <c r="M151" t="str">
        <f t="shared" ref="M151:M201" si="97">IF($I151="","",_xlfn.XLOOKUP($I151&amp;"2",H:H,AC:AC))</f>
        <v/>
      </c>
      <c r="N151" t="str">
        <f t="shared" ref="N151:N201" si="98">IF(I151="","",_xlfn.XLOOKUP(I151&amp;"3",H:H,B:B))</f>
        <v/>
      </c>
      <c r="O151" t="str">
        <f t="shared" ref="O151:O201" si="99">IF($I151="","",_xlfn.XLOOKUP($I151&amp;"3",H:H,AC:AC))</f>
        <v/>
      </c>
      <c r="P151" t="str">
        <f t="shared" ref="P151:P201" si="100">IF(I151="","",K151+M151+O151)</f>
        <v/>
      </c>
      <c r="Q151" t="str">
        <f t="shared" ref="Q151:Q201" si="101">IF(P151="","",RANK(P151,P:P,1))</f>
        <v/>
      </c>
      <c r="R151" s="26" t="str">
        <f>IF(OR(C151="",C151=" ",C151="FRA",C151="unattached",C151="(no club)",F151="M"),"",COUNTIFS(C$2:C151,C151,D$2:D151,"F*"))</f>
        <v/>
      </c>
      <c r="S151" t="str">
        <f t="shared" ref="S151:S201" si="102">IF(R151="","",C151&amp;R151)</f>
        <v/>
      </c>
      <c r="T151" t="str">
        <f t="shared" ref="T151:T201" si="103">IF(R151=3,C151,"")</f>
        <v/>
      </c>
      <c r="U151" t="str">
        <f t="shared" ref="U151:U201" si="104">IF(T151="","",_xlfn.XLOOKUP(T151&amp;"1",S:S,B:B))</f>
        <v/>
      </c>
      <c r="V151" t="str">
        <f t="shared" si="81"/>
        <v/>
      </c>
      <c r="W151" t="str">
        <f t="shared" ref="W151:W201" si="105">IF(T151="","",_xlfn.XLOOKUP(T151&amp;"2",S:S,B:B))</f>
        <v/>
      </c>
      <c r="X151" t="str">
        <f t="shared" si="82"/>
        <v/>
      </c>
      <c r="Y151" t="str">
        <f t="shared" ref="Y151:Y201" si="106">IF(T151="","",_xlfn.XLOOKUP(T151&amp;"3",S:S,B:B))</f>
        <v/>
      </c>
      <c r="Z151" t="str">
        <f t="shared" si="83"/>
        <v/>
      </c>
      <c r="AA151" t="str">
        <f t="shared" ref="AA151:AA201" si="107">IF(T151="","",V151+X151+Z151)</f>
        <v/>
      </c>
      <c r="AB151" t="str">
        <f t="shared" ref="AB151:AB201" si="108">IF(AA151="","",RANK(AA151,AA:AA,1))</f>
        <v/>
      </c>
      <c r="AC151" s="26" t="str">
        <f>IF(OR(D151="MSEN",D151="MV40",D151="MV50",D151="MV60",D151="MV70",D151="MV80",D151="MU23",D151="MU19",D151="MU17"),COUNTIF(D$2:D151,"M*"),"")</f>
        <v/>
      </c>
      <c r="AD151" s="3" t="str">
        <f>IF(OR(D151="MU23",D151="MU19",D151="MU17"),COUNTIF(D$2:D151,"MU*"),"")</f>
        <v/>
      </c>
      <c r="AE151" s="3" t="str">
        <f>IF(OR(D151="MU19",D151="MU17"),COUNTIF(D$2:D151,"MU1*"),"")</f>
        <v/>
      </c>
      <c r="AF151" s="3" t="str">
        <f>IF(OR(D151="MU17"),COUNTIF(D$2:D151,"MU17"),"")</f>
        <v/>
      </c>
      <c r="AL151" s="3" t="str">
        <f>IF(OR(D151="MV40",D151="MV50",D151="MV60",D151="MV70",D151="MV80"),COUNTIF(D$2:D151,"MV*"),"")</f>
        <v/>
      </c>
      <c r="AM151" s="3" t="str">
        <f>IF(OR(D151="MV50",D151="MV60",D151="MV70",D151="MV80"),COUNTIF(D$2:D151,"MV50")+COUNTIF(D$2:D151,"MV60")+COUNTIF(D$2:D151,"MV70")+COUNTIF(D$2:D151,"MV80"),"")</f>
        <v/>
      </c>
      <c r="AN151" s="3" t="str">
        <f>IF(OR(D151="MV60",D151="MV70",D151="MV80"),COUNTIF(D$2:D151,"MV60")+COUNTIF(D$2:D151,"MV70")+COUNTIF(D$2:D151,"MV80"),"")</f>
        <v/>
      </c>
      <c r="AO151" s="3" t="str">
        <f>IF(OR(D151="MV70",D151="MV80"),COUNTIF(D$2:D151,"MV70")+COUNTIF(D$2:D151,"MV80"),"")</f>
        <v/>
      </c>
      <c r="AP151" s="26" t="str">
        <f>IF(OR(D151="FSEN",D151="FV40",D151="FV50",D151="FV60",D151="FV70",D151="FV80",D151="FU23",D151="FU19",D151="FU17"),COUNTIF(D$2:D151,"F*"),"")</f>
        <v/>
      </c>
      <c r="AQ151" s="3" t="str">
        <f>IF(OR(D151="FU23",D151="FU19",D151="FU17"),COUNTIF(D$2:D151,"FU*"),"")</f>
        <v/>
      </c>
      <c r="AR151" s="3" t="str">
        <f>IF(OR(D151="FU19",D151="FU17"),COUNTIF(D$2:D151,"FU1*"),"")</f>
        <v/>
      </c>
      <c r="AS151" s="3" t="str">
        <f>IF(OR(D151="FU17"),COUNTIF(D$2:D151,"FU17"),"")</f>
        <v/>
      </c>
      <c r="AT151" s="3" t="str">
        <f>IF(OR(D151="FV40",D151="FV50",D151="FV60",D151="FV70",D151="FV80"),COUNTIF(D$2:D151,"FV*"),"")</f>
        <v/>
      </c>
      <c r="AU151" s="3" t="str">
        <f>IF(OR(D151="FV50",D151="FV60",D151="FV70",D151="FV80"),COUNTIF(D$2:D151,"FV50")+COUNTIF(D$2:D151,"FV60")+COUNTIF(D$2:D151,"FV70")+COUNTIF(D$2:D151,"FV80"),"")</f>
        <v/>
      </c>
      <c r="AV151" s="3" t="str">
        <f>IF(OR(D151="FV60",D151="FV70",D151="FV80"),COUNTIF(D$2:D151,"FV60")+COUNTIF(D$2:D151,"FV70")+COUNTIF(D$2:D151,"FV80"),"")</f>
        <v/>
      </c>
      <c r="AW151" s="3" t="str">
        <f>IF(OR(D151="FV70",D151="FV80"),COUNTIF(D$2:D151,"FV70")+COUNTIF(D$2:D151,"FV80"),"")</f>
        <v/>
      </c>
      <c r="AX151" s="24"/>
    </row>
    <row r="152" spans="1:50" x14ac:dyDescent="0.45">
      <c r="A152" s="3" t="str">
        <v/>
      </c>
      <c r="B152" t="str">
        <v/>
      </c>
      <c r="C152" t="str">
        <v/>
      </c>
      <c r="D152" s="3" t="str">
        <v/>
      </c>
      <c r="E152" s="19" t="str">
        <v/>
      </c>
      <c r="F152" s="42" t="str">
        <f t="shared" si="91"/>
        <v/>
      </c>
      <c r="G152" s="36" t="str">
        <f>IF(OR(C152="",C152=" ",C152="FRA",C152="unattached",C152="(no club)",F152="F"),"",COUNTIFS(C$2:C152,C152,D$2:D152,"M*"))</f>
        <v/>
      </c>
      <c r="H152" t="str">
        <f t="shared" si="92"/>
        <v/>
      </c>
      <c r="I152" t="str">
        <f t="shared" si="93"/>
        <v/>
      </c>
      <c r="J152" t="str">
        <f t="shared" si="94"/>
        <v/>
      </c>
      <c r="K152" t="str">
        <f t="shared" si="95"/>
        <v/>
      </c>
      <c r="L152" t="str">
        <f t="shared" si="96"/>
        <v/>
      </c>
      <c r="M152" t="str">
        <f t="shared" si="97"/>
        <v/>
      </c>
      <c r="N152" t="str">
        <f t="shared" si="98"/>
        <v/>
      </c>
      <c r="O152" t="str">
        <f t="shared" si="99"/>
        <v/>
      </c>
      <c r="P152" t="str">
        <f t="shared" si="100"/>
        <v/>
      </c>
      <c r="Q152" t="str">
        <f t="shared" si="101"/>
        <v/>
      </c>
      <c r="R152" s="26" t="str">
        <f>IF(OR(C152="",C152=" ",C152="FRA",C152="unattached",C152="(no club)",F152="M"),"",COUNTIFS(C$2:C152,C152,D$2:D152,"F*"))</f>
        <v/>
      </c>
      <c r="S152" t="str">
        <f t="shared" si="102"/>
        <v/>
      </c>
      <c r="T152" t="str">
        <f t="shared" si="103"/>
        <v/>
      </c>
      <c r="U152" t="str">
        <f t="shared" si="104"/>
        <v/>
      </c>
      <c r="V152" t="str">
        <f t="shared" si="81"/>
        <v/>
      </c>
      <c r="W152" t="str">
        <f t="shared" si="105"/>
        <v/>
      </c>
      <c r="X152" t="str">
        <f t="shared" si="82"/>
        <v/>
      </c>
      <c r="Y152" t="str">
        <f t="shared" si="106"/>
        <v/>
      </c>
      <c r="Z152" t="str">
        <f t="shared" si="83"/>
        <v/>
      </c>
      <c r="AA152" t="str">
        <f t="shared" si="107"/>
        <v/>
      </c>
      <c r="AB152" t="str">
        <f t="shared" si="108"/>
        <v/>
      </c>
      <c r="AC152" s="26" t="str">
        <f>IF(OR(D152="MSEN",D152="MV40",D152="MV50",D152="MV60",D152="MV70",D152="MV80",D152="MU23",D152="MU19",D152="MU17"),COUNTIF(D$2:D152,"M*"),"")</f>
        <v/>
      </c>
      <c r="AD152" s="3" t="str">
        <f>IF(OR(D152="MU23",D152="MU19",D152="MU17"),COUNTIF(D$2:D152,"MU*"),"")</f>
        <v/>
      </c>
      <c r="AE152" s="3" t="str">
        <f>IF(OR(D152="MU19",D152="MU17"),COUNTIF(D$2:D152,"MU1*"),"")</f>
        <v/>
      </c>
      <c r="AF152" s="3" t="str">
        <f>IF(OR(D152="MU17"),COUNTIF(D$2:D152,"MU17"),"")</f>
        <v/>
      </c>
      <c r="AL152" s="3" t="str">
        <f>IF(OR(D152="MV40",D152="MV50",D152="MV60",D152="MV70",D152="MV80"),COUNTIF(D$2:D152,"MV*"),"")</f>
        <v/>
      </c>
      <c r="AM152" s="3" t="str">
        <f>IF(OR(D152="MV50",D152="MV60",D152="MV70",D152="MV80"),COUNTIF(D$2:D152,"MV50")+COUNTIF(D$2:D152,"MV60")+COUNTIF(D$2:D152,"MV70")+COUNTIF(D$2:D152,"MV80"),"")</f>
        <v/>
      </c>
      <c r="AN152" s="3" t="str">
        <f>IF(OR(D152="MV60",D152="MV70",D152="MV80"),COUNTIF(D$2:D152,"MV60")+COUNTIF(D$2:D152,"MV70")+COUNTIF(D$2:D152,"MV80"),"")</f>
        <v/>
      </c>
      <c r="AO152" s="3" t="str">
        <f>IF(OR(D152="MV70",D152="MV80"),COUNTIF(D$2:D152,"MV70")+COUNTIF(D$2:D152,"MV80"),"")</f>
        <v/>
      </c>
      <c r="AP152" s="26" t="str">
        <f>IF(OR(D152="FSEN",D152="FV40",D152="FV50",D152="FV60",D152="FV70",D152="FV80",D152="FU23",D152="FU19",D152="FU17"),COUNTIF(D$2:D152,"F*"),"")</f>
        <v/>
      </c>
      <c r="AQ152" s="3" t="str">
        <f>IF(OR(D152="FU23",D152="FU19",D152="FU17"),COUNTIF(D$2:D152,"FU*"),"")</f>
        <v/>
      </c>
      <c r="AR152" s="3" t="str">
        <f>IF(OR(D152="FU19",D152="FU17"),COUNTIF(D$2:D152,"FU1*"),"")</f>
        <v/>
      </c>
      <c r="AS152" s="3" t="str">
        <f>IF(OR(D152="FU17"),COUNTIF(D$2:D152,"FU17"),"")</f>
        <v/>
      </c>
      <c r="AT152" s="3" t="str">
        <f>IF(OR(D152="FV40",D152="FV50",D152="FV60",D152="FV70",D152="FV80"),COUNTIF(D$2:D152,"FV*"),"")</f>
        <v/>
      </c>
      <c r="AU152" s="3" t="str">
        <f>IF(OR(D152="FV50",D152="FV60",D152="FV70",D152="FV80"),COUNTIF(D$2:D152,"FV50")+COUNTIF(D$2:D152,"FV60")+COUNTIF(D$2:D152,"FV70")+COUNTIF(D$2:D152,"FV80"),"")</f>
        <v/>
      </c>
      <c r="AV152" s="3" t="str">
        <f>IF(OR(D152="FV60",D152="FV70",D152="FV80"),COUNTIF(D$2:D152,"FV60")+COUNTIF(D$2:D152,"FV70")+COUNTIF(D$2:D152,"FV80"),"")</f>
        <v/>
      </c>
      <c r="AW152" s="3" t="str">
        <f>IF(OR(D152="FV70",D152="FV80"),COUNTIF(D$2:D152,"FV70")+COUNTIF(D$2:D152,"FV80"),"")</f>
        <v/>
      </c>
      <c r="AX152" s="24"/>
    </row>
    <row r="153" spans="1:50" x14ac:dyDescent="0.45">
      <c r="A153" s="3" t="str">
        <v/>
      </c>
      <c r="B153" t="str">
        <v/>
      </c>
      <c r="C153" t="str">
        <v/>
      </c>
      <c r="D153" s="3" t="str">
        <v/>
      </c>
      <c r="E153" s="19" t="str">
        <v/>
      </c>
      <c r="F153" s="42" t="str">
        <f t="shared" si="91"/>
        <v/>
      </c>
      <c r="G153" s="36" t="str">
        <f>IF(OR(C153="",C153=" ",C153="FRA",C153="unattached",C153="(no club)",F153="F"),"",COUNTIFS(C$2:C153,C153,D$2:D153,"M*"))</f>
        <v/>
      </c>
      <c r="H153" t="str">
        <f t="shared" si="92"/>
        <v/>
      </c>
      <c r="I153" t="str">
        <f t="shared" si="93"/>
        <v/>
      </c>
      <c r="J153" t="str">
        <f t="shared" si="94"/>
        <v/>
      </c>
      <c r="K153" t="str">
        <f t="shared" si="95"/>
        <v/>
      </c>
      <c r="L153" t="str">
        <f t="shared" si="96"/>
        <v/>
      </c>
      <c r="M153" t="str">
        <f t="shared" si="97"/>
        <v/>
      </c>
      <c r="N153" t="str">
        <f t="shared" si="98"/>
        <v/>
      </c>
      <c r="O153" t="str">
        <f t="shared" si="99"/>
        <v/>
      </c>
      <c r="P153" t="str">
        <f t="shared" si="100"/>
        <v/>
      </c>
      <c r="Q153" t="str">
        <f t="shared" si="101"/>
        <v/>
      </c>
      <c r="R153" s="26" t="str">
        <f>IF(OR(C153="",C153=" ",C153="FRA",C153="unattached",C153="(no club)",F153="M"),"",COUNTIFS(C$2:C153,C153,D$2:D153,"F*"))</f>
        <v/>
      </c>
      <c r="S153" t="str">
        <f t="shared" si="102"/>
        <v/>
      </c>
      <c r="T153" t="str">
        <f t="shared" si="103"/>
        <v/>
      </c>
      <c r="U153" t="str">
        <f t="shared" si="104"/>
        <v/>
      </c>
      <c r="V153" t="str">
        <f t="shared" si="81"/>
        <v/>
      </c>
      <c r="W153" t="str">
        <f t="shared" si="105"/>
        <v/>
      </c>
      <c r="X153" t="str">
        <f t="shared" si="82"/>
        <v/>
      </c>
      <c r="Y153" t="str">
        <f t="shared" si="106"/>
        <v/>
      </c>
      <c r="Z153" t="str">
        <f t="shared" si="83"/>
        <v/>
      </c>
      <c r="AA153" t="str">
        <f t="shared" si="107"/>
        <v/>
      </c>
      <c r="AB153" t="str">
        <f t="shared" si="108"/>
        <v/>
      </c>
      <c r="AC153" s="26" t="str">
        <f>IF(OR(D153="MSEN",D153="MV40",D153="MV50",D153="MV60",D153="MV70",D153="MV80",D153="MU23",D153="MU19",D153="MU17"),COUNTIF(D$2:D153,"M*"),"")</f>
        <v/>
      </c>
      <c r="AD153" s="3" t="str">
        <f>IF(OR(D153="MU23",D153="MU19",D153="MU17"),COUNTIF(D$2:D153,"MU*"),"")</f>
        <v/>
      </c>
      <c r="AE153" s="3" t="str">
        <f>IF(OR(D153="MU19",D153="MU17"),COUNTIF(D$2:D153,"MU1*"),"")</f>
        <v/>
      </c>
      <c r="AF153" s="3" t="str">
        <f>IF(OR(D153="MU17"),COUNTIF(D$2:D153,"MU17"),"")</f>
        <v/>
      </c>
      <c r="AL153" s="3" t="str">
        <f>IF(OR(D153="MV40",D153="MV50",D153="MV60",D153="MV70",D153="MV80"),COUNTIF(D$2:D153,"MV*"),"")</f>
        <v/>
      </c>
      <c r="AM153" s="3" t="str">
        <f>IF(OR(D153="MV50",D153="MV60",D153="MV70",D153="MV80"),COUNTIF(D$2:D153,"MV50")+COUNTIF(D$2:D153,"MV60")+COUNTIF(D$2:D153,"MV70")+COUNTIF(D$2:D153,"MV80"),"")</f>
        <v/>
      </c>
      <c r="AN153" s="3" t="str">
        <f>IF(OR(D153="MV60",D153="MV70",D153="MV80"),COUNTIF(D$2:D153,"MV60")+COUNTIF(D$2:D153,"MV70")+COUNTIF(D$2:D153,"MV80"),"")</f>
        <v/>
      </c>
      <c r="AO153" s="3" t="str">
        <f>IF(OR(D153="MV70",D153="MV80"),COUNTIF(D$2:D153,"MV70")+COUNTIF(D$2:D153,"MV80"),"")</f>
        <v/>
      </c>
      <c r="AP153" s="26" t="str">
        <f>IF(OR(D153="FSEN",D153="FV40",D153="FV50",D153="FV60",D153="FV70",D153="FV80",D153="FU23",D153="FU19",D153="FU17"),COUNTIF(D$2:D153,"F*"),"")</f>
        <v/>
      </c>
      <c r="AQ153" s="3" t="str">
        <f>IF(OR(D153="FU23",D153="FU19",D153="FU17"),COUNTIF(D$2:D153,"FU*"),"")</f>
        <v/>
      </c>
      <c r="AR153" s="3" t="str">
        <f>IF(OR(D153="FU19",D153="FU17"),COUNTIF(D$2:D153,"FU1*"),"")</f>
        <v/>
      </c>
      <c r="AS153" s="3" t="str">
        <f>IF(OR(D153="FU17"),COUNTIF(D$2:D153,"FU17"),"")</f>
        <v/>
      </c>
      <c r="AT153" s="3" t="str">
        <f>IF(OR(D153="FV40",D153="FV50",D153="FV60",D153="FV70",D153="FV80"),COUNTIF(D$2:D153,"FV*"),"")</f>
        <v/>
      </c>
      <c r="AU153" s="3" t="str">
        <f>IF(OR(D153="FV50",D153="FV60",D153="FV70",D153="FV80"),COUNTIF(D$2:D153,"FV50")+COUNTIF(D$2:D153,"FV60")+COUNTIF(D$2:D153,"FV70")+COUNTIF(D$2:D153,"FV80"),"")</f>
        <v/>
      </c>
      <c r="AV153" s="3" t="str">
        <f>IF(OR(D153="FV60",D153="FV70",D153="FV80"),COUNTIF(D$2:D153,"FV60")+COUNTIF(D$2:D153,"FV70")+COUNTIF(D$2:D153,"FV80"),"")</f>
        <v/>
      </c>
      <c r="AW153" s="3" t="str">
        <f>IF(OR(D153="FV70",D153="FV80"),COUNTIF(D$2:D153,"FV70")+COUNTIF(D$2:D153,"FV80"),"")</f>
        <v/>
      </c>
      <c r="AX153" s="24"/>
    </row>
    <row r="154" spans="1:50" x14ac:dyDescent="0.45">
      <c r="A154" s="3" t="str">
        <v/>
      </c>
      <c r="B154" t="str">
        <v/>
      </c>
      <c r="C154" t="str">
        <v/>
      </c>
      <c r="D154" s="3" t="str">
        <v/>
      </c>
      <c r="E154" s="19" t="str">
        <v/>
      </c>
      <c r="F154" s="42" t="str">
        <f t="shared" si="91"/>
        <v/>
      </c>
      <c r="G154" s="36" t="str">
        <f>IF(OR(C154="",C154=" ",C154="FRA",C154="unattached",C154="(no club)",F154="F"),"",COUNTIFS(C$2:C154,C154,D$2:D154,"M*"))</f>
        <v/>
      </c>
      <c r="H154" t="str">
        <f t="shared" si="92"/>
        <v/>
      </c>
      <c r="I154" t="str">
        <f t="shared" si="93"/>
        <v/>
      </c>
      <c r="J154" t="str">
        <f t="shared" si="94"/>
        <v/>
      </c>
      <c r="K154" t="str">
        <f t="shared" si="95"/>
        <v/>
      </c>
      <c r="L154" t="str">
        <f t="shared" si="96"/>
        <v/>
      </c>
      <c r="M154" t="str">
        <f t="shared" si="97"/>
        <v/>
      </c>
      <c r="N154" t="str">
        <f t="shared" si="98"/>
        <v/>
      </c>
      <c r="O154" t="str">
        <f t="shared" si="99"/>
        <v/>
      </c>
      <c r="P154" t="str">
        <f t="shared" si="100"/>
        <v/>
      </c>
      <c r="Q154" t="str">
        <f t="shared" si="101"/>
        <v/>
      </c>
      <c r="R154" s="26" t="str">
        <f>IF(OR(C154="",C154=" ",C154="FRA",C154="unattached",C154="(no club)",F154="M"),"",COUNTIFS(C$2:C154,C154,D$2:D154,"F*"))</f>
        <v/>
      </c>
      <c r="S154" t="str">
        <f t="shared" si="102"/>
        <v/>
      </c>
      <c r="T154" t="str">
        <f t="shared" si="103"/>
        <v/>
      </c>
      <c r="U154" t="str">
        <f t="shared" si="104"/>
        <v/>
      </c>
      <c r="V154" t="str">
        <f t="shared" si="81"/>
        <v/>
      </c>
      <c r="W154" t="str">
        <f t="shared" si="105"/>
        <v/>
      </c>
      <c r="X154" t="str">
        <f t="shared" si="82"/>
        <v/>
      </c>
      <c r="Y154" t="str">
        <f t="shared" si="106"/>
        <v/>
      </c>
      <c r="Z154" t="str">
        <f t="shared" si="83"/>
        <v/>
      </c>
      <c r="AA154" t="str">
        <f t="shared" si="107"/>
        <v/>
      </c>
      <c r="AB154" t="str">
        <f t="shared" si="108"/>
        <v/>
      </c>
      <c r="AC154" s="26" t="str">
        <f>IF(OR(D154="MSEN",D154="MV40",D154="MV50",D154="MV60",D154="MV70",D154="MV80",D154="MU23",D154="MU19",D154="MU17"),COUNTIF(D$2:D154,"M*"),"")</f>
        <v/>
      </c>
      <c r="AD154" s="3" t="str">
        <f>IF(OR(D154="MU23",D154="MU19",D154="MU17"),COUNTIF(D$2:D154,"MU*"),"")</f>
        <v/>
      </c>
      <c r="AE154" s="3" t="str">
        <f>IF(OR(D154="MU19",D154="MU17"),COUNTIF(D$2:D154,"MU1*"),"")</f>
        <v/>
      </c>
      <c r="AF154" s="3" t="str">
        <f>IF(OR(D154="MU17"),COUNTIF(D$2:D154,"MU17"),"")</f>
        <v/>
      </c>
      <c r="AL154" s="3" t="str">
        <f>IF(OR(D154="MV40",D154="MV50",D154="MV60",D154="MV70",D154="MV80"),COUNTIF(D$2:D154,"MV*"),"")</f>
        <v/>
      </c>
      <c r="AM154" s="3" t="str">
        <f>IF(OR(D154="MV50",D154="MV60",D154="MV70",D154="MV80"),COUNTIF(D$2:D154,"MV50")+COUNTIF(D$2:D154,"MV60")+COUNTIF(D$2:D154,"MV70")+COUNTIF(D$2:D154,"MV80"),"")</f>
        <v/>
      </c>
      <c r="AN154" s="3" t="str">
        <f>IF(OR(D154="MV60",D154="MV70",D154="MV80"),COUNTIF(D$2:D154,"MV60")+COUNTIF(D$2:D154,"MV70")+COUNTIF(D$2:D154,"MV80"),"")</f>
        <v/>
      </c>
      <c r="AO154" s="3" t="str">
        <f>IF(OR(D154="MV70",D154="MV80"),COUNTIF(D$2:D154,"MV70")+COUNTIF(D$2:D154,"MV80"),"")</f>
        <v/>
      </c>
      <c r="AP154" s="26" t="str">
        <f>IF(OR(D154="FSEN",D154="FV40",D154="FV50",D154="FV60",D154="FV70",D154="FV80",D154="FU23",D154="FU19",D154="FU17"),COUNTIF(D$2:D154,"F*"),"")</f>
        <v/>
      </c>
      <c r="AQ154" s="3" t="str">
        <f>IF(OR(D154="FU23",D154="FU19",D154="FU17"),COUNTIF(D$2:D154,"FU*"),"")</f>
        <v/>
      </c>
      <c r="AR154" s="3" t="str">
        <f>IF(OR(D154="FU19",D154="FU17"),COUNTIF(D$2:D154,"FU1*"),"")</f>
        <v/>
      </c>
      <c r="AS154" s="3" t="str">
        <f>IF(OR(D154="FU17"),COUNTIF(D$2:D154,"FU17"),"")</f>
        <v/>
      </c>
      <c r="AT154" s="3" t="str">
        <f>IF(OR(D154="FV40",D154="FV50",D154="FV60",D154="FV70",D154="FV80"),COUNTIF(D$2:D154,"FV*"),"")</f>
        <v/>
      </c>
      <c r="AU154" s="3" t="str">
        <f>IF(OR(D154="FV50",D154="FV60",D154="FV70",D154="FV80"),COUNTIF(D$2:D154,"FV50")+COUNTIF(D$2:D154,"FV60")+COUNTIF(D$2:D154,"FV70")+COUNTIF(D$2:D154,"FV80"),"")</f>
        <v/>
      </c>
      <c r="AV154" s="3" t="str">
        <f>IF(OR(D154="FV60",D154="FV70",D154="FV80"),COUNTIF(D$2:D154,"FV60")+COUNTIF(D$2:D154,"FV70")+COUNTIF(D$2:D154,"FV80"),"")</f>
        <v/>
      </c>
      <c r="AW154" s="3" t="str">
        <f>IF(OR(D154="FV70",D154="FV80"),COUNTIF(D$2:D154,"FV70")+COUNTIF(D$2:D154,"FV80"),"")</f>
        <v/>
      </c>
      <c r="AX154" s="24"/>
    </row>
    <row r="155" spans="1:50" x14ac:dyDescent="0.45">
      <c r="A155" s="3" t="str">
        <v/>
      </c>
      <c r="B155" t="str">
        <v/>
      </c>
      <c r="C155" t="str">
        <v/>
      </c>
      <c r="D155" s="3" t="str">
        <v/>
      </c>
      <c r="E155" s="19" t="str">
        <v/>
      </c>
      <c r="F155" s="42" t="str">
        <f t="shared" si="91"/>
        <v/>
      </c>
      <c r="G155" s="36" t="str">
        <f>IF(OR(C155="",C155=" ",C155="FRA",C155="unattached",C155="(no club)",F155="F"),"",COUNTIFS(C$2:C155,C155,D$2:D155,"M*"))</f>
        <v/>
      </c>
      <c r="H155" t="str">
        <f t="shared" si="92"/>
        <v/>
      </c>
      <c r="I155" t="str">
        <f t="shared" si="93"/>
        <v/>
      </c>
      <c r="J155" t="str">
        <f t="shared" si="94"/>
        <v/>
      </c>
      <c r="K155" t="str">
        <f t="shared" si="95"/>
        <v/>
      </c>
      <c r="L155" t="str">
        <f t="shared" si="96"/>
        <v/>
      </c>
      <c r="M155" t="str">
        <f t="shared" si="97"/>
        <v/>
      </c>
      <c r="N155" t="str">
        <f t="shared" si="98"/>
        <v/>
      </c>
      <c r="O155" t="str">
        <f t="shared" si="99"/>
        <v/>
      </c>
      <c r="P155" t="str">
        <f t="shared" si="100"/>
        <v/>
      </c>
      <c r="Q155" t="str">
        <f t="shared" si="101"/>
        <v/>
      </c>
      <c r="R155" s="26" t="str">
        <f>IF(OR(C155="",C155=" ",C155="FRA",C155="unattached",C155="(no club)",F155="M"),"",COUNTIFS(C$2:C155,C155,D$2:D155,"F*"))</f>
        <v/>
      </c>
      <c r="S155" t="str">
        <f t="shared" si="102"/>
        <v/>
      </c>
      <c r="T155" t="str">
        <f t="shared" si="103"/>
        <v/>
      </c>
      <c r="U155" t="str">
        <f t="shared" si="104"/>
        <v/>
      </c>
      <c r="V155" t="str">
        <f t="shared" si="81"/>
        <v/>
      </c>
      <c r="W155" t="str">
        <f t="shared" si="105"/>
        <v/>
      </c>
      <c r="X155" t="str">
        <f t="shared" si="82"/>
        <v/>
      </c>
      <c r="Y155" t="str">
        <f t="shared" si="106"/>
        <v/>
      </c>
      <c r="Z155" t="str">
        <f t="shared" si="83"/>
        <v/>
      </c>
      <c r="AA155" t="str">
        <f t="shared" si="107"/>
        <v/>
      </c>
      <c r="AB155" t="str">
        <f t="shared" si="108"/>
        <v/>
      </c>
      <c r="AC155" s="26" t="str">
        <f>IF(OR(D155="MSEN",D155="MV40",D155="MV50",D155="MV60",D155="MV70",D155="MV80",D155="MU23",D155="MU19",D155="MU17"),COUNTIF(D$2:D155,"M*"),"")</f>
        <v/>
      </c>
      <c r="AD155" s="3" t="str">
        <f>IF(OR(D155="MU23",D155="MU19",D155="MU17"),COUNTIF(D$2:D155,"MU*"),"")</f>
        <v/>
      </c>
      <c r="AE155" s="3" t="str">
        <f>IF(OR(D155="MU19",D155="MU17"),COUNTIF(D$2:D155,"MU1*"),"")</f>
        <v/>
      </c>
      <c r="AF155" s="3" t="str">
        <f>IF(OR(D155="MU17"),COUNTIF(D$2:D155,"MU17"),"")</f>
        <v/>
      </c>
      <c r="AL155" s="3" t="str">
        <f>IF(OR(D155="MV40",D155="MV50",D155="MV60",D155="MV70",D155="MV80"),COUNTIF(D$2:D155,"MV*"),"")</f>
        <v/>
      </c>
      <c r="AM155" s="3" t="str">
        <f>IF(OR(D155="MV50",D155="MV60",D155="MV70",D155="MV80"),COUNTIF(D$2:D155,"MV50")+COUNTIF(D$2:D155,"MV60")+COUNTIF(D$2:D155,"MV70")+COUNTIF(D$2:D155,"MV80"),"")</f>
        <v/>
      </c>
      <c r="AN155" s="3" t="str">
        <f>IF(OR(D155="MV60",D155="MV70",D155="MV80"),COUNTIF(D$2:D155,"MV60")+COUNTIF(D$2:D155,"MV70")+COUNTIF(D$2:D155,"MV80"),"")</f>
        <v/>
      </c>
      <c r="AO155" s="3" t="str">
        <f>IF(OR(D155="MV70",D155="MV80"),COUNTIF(D$2:D155,"MV70")+COUNTIF(D$2:D155,"MV80"),"")</f>
        <v/>
      </c>
      <c r="AP155" s="26" t="str">
        <f>IF(OR(D155="FSEN",D155="FV40",D155="FV50",D155="FV60",D155="FV70",D155="FV80",D155="FU23",D155="FU19",D155="FU17"),COUNTIF(D$2:D155,"F*"),"")</f>
        <v/>
      </c>
      <c r="AQ155" s="3" t="str">
        <f>IF(OR(D155="FU23",D155="FU19",D155="FU17"),COUNTIF(D$2:D155,"FU*"),"")</f>
        <v/>
      </c>
      <c r="AR155" s="3" t="str">
        <f>IF(OR(D155="FU19",D155="FU17"),COUNTIF(D$2:D155,"FU1*"),"")</f>
        <v/>
      </c>
      <c r="AS155" s="3" t="str">
        <f>IF(OR(D155="FU17"),COUNTIF(D$2:D155,"FU17"),"")</f>
        <v/>
      </c>
      <c r="AT155" s="3" t="str">
        <f>IF(OR(D155="FV40",D155="FV50",D155="FV60",D155="FV70",D155="FV80"),COUNTIF(D$2:D155,"FV*"),"")</f>
        <v/>
      </c>
      <c r="AU155" s="3" t="str">
        <f>IF(OR(D155="FV50",D155="FV60",D155="FV70",D155="FV80"),COUNTIF(D$2:D155,"FV50")+COUNTIF(D$2:D155,"FV60")+COUNTIF(D$2:D155,"FV70")+COUNTIF(D$2:D155,"FV80"),"")</f>
        <v/>
      </c>
      <c r="AV155" s="3" t="str">
        <f>IF(OR(D155="FV60",D155="FV70",D155="FV80"),COUNTIF(D$2:D155,"FV60")+COUNTIF(D$2:D155,"FV70")+COUNTIF(D$2:D155,"FV80"),"")</f>
        <v/>
      </c>
      <c r="AW155" s="3" t="str">
        <f>IF(OR(D155="FV70",D155="FV80"),COUNTIF(D$2:D155,"FV70")+COUNTIF(D$2:D155,"FV80"),"")</f>
        <v/>
      </c>
      <c r="AX155" s="24"/>
    </row>
    <row r="156" spans="1:50" x14ac:dyDescent="0.45">
      <c r="A156" s="3" t="str">
        <v/>
      </c>
      <c r="B156" t="str">
        <v/>
      </c>
      <c r="C156" t="str">
        <v/>
      </c>
      <c r="D156" s="3" t="str">
        <v/>
      </c>
      <c r="E156" s="19" t="str">
        <v/>
      </c>
      <c r="F156" s="42" t="str">
        <f t="shared" si="91"/>
        <v/>
      </c>
      <c r="G156" s="36" t="str">
        <f>IF(OR(C156="",C156=" ",C156="FRA",C156="unattached",C156="(no club)",F156="F"),"",COUNTIFS(C$2:C156,C156,D$2:D156,"M*"))</f>
        <v/>
      </c>
      <c r="H156" t="str">
        <f t="shared" si="92"/>
        <v/>
      </c>
      <c r="I156" t="str">
        <f t="shared" si="93"/>
        <v/>
      </c>
      <c r="J156" t="str">
        <f t="shared" si="94"/>
        <v/>
      </c>
      <c r="K156" t="str">
        <f t="shared" si="95"/>
        <v/>
      </c>
      <c r="L156" t="str">
        <f t="shared" si="96"/>
        <v/>
      </c>
      <c r="M156" t="str">
        <f t="shared" si="97"/>
        <v/>
      </c>
      <c r="N156" t="str">
        <f t="shared" si="98"/>
        <v/>
      </c>
      <c r="O156" t="str">
        <f t="shared" si="99"/>
        <v/>
      </c>
      <c r="P156" t="str">
        <f t="shared" si="100"/>
        <v/>
      </c>
      <c r="Q156" t="str">
        <f t="shared" si="101"/>
        <v/>
      </c>
      <c r="R156" s="26" t="str">
        <f>IF(OR(C156="",C156=" ",C156="FRA",C156="unattached",C156="(no club)",F156="M"),"",COUNTIFS(C$2:C156,C156,D$2:D156,"F*"))</f>
        <v/>
      </c>
      <c r="S156" t="str">
        <f t="shared" si="102"/>
        <v/>
      </c>
      <c r="T156" t="str">
        <f t="shared" si="103"/>
        <v/>
      </c>
      <c r="U156" t="str">
        <f t="shared" si="104"/>
        <v/>
      </c>
      <c r="V156" t="str">
        <f t="shared" si="81"/>
        <v/>
      </c>
      <c r="W156" t="str">
        <f t="shared" si="105"/>
        <v/>
      </c>
      <c r="X156" t="str">
        <f t="shared" si="82"/>
        <v/>
      </c>
      <c r="Y156" t="str">
        <f t="shared" si="106"/>
        <v/>
      </c>
      <c r="Z156" t="str">
        <f t="shared" si="83"/>
        <v/>
      </c>
      <c r="AA156" t="str">
        <f t="shared" si="107"/>
        <v/>
      </c>
      <c r="AB156" t="str">
        <f t="shared" si="108"/>
        <v/>
      </c>
      <c r="AC156" s="26" t="str">
        <f>IF(OR(D156="MSEN",D156="MV40",D156="MV50",D156="MV60",D156="MV70",D156="MV80",D156="MU23",D156="MU19",D156="MU17"),COUNTIF(D$2:D156,"M*"),"")</f>
        <v/>
      </c>
      <c r="AD156" s="3" t="str">
        <f>IF(OR(D156="MU23",D156="MU19",D156="MU17"),COUNTIF(D$2:D156,"MU*"),"")</f>
        <v/>
      </c>
      <c r="AE156" s="3" t="str">
        <f>IF(OR(D156="MU19",D156="MU17"),COUNTIF(D$2:D156,"MU1*"),"")</f>
        <v/>
      </c>
      <c r="AF156" s="3" t="str">
        <f>IF(OR(D156="MU17"),COUNTIF(D$2:D156,"MU17"),"")</f>
        <v/>
      </c>
      <c r="AL156" s="3" t="str">
        <f>IF(OR(D156="MV40",D156="MV50",D156="MV60",D156="MV70",D156="MV80"),COUNTIF(D$2:D156,"MV*"),"")</f>
        <v/>
      </c>
      <c r="AM156" s="3" t="str">
        <f>IF(OR(D156="MV50",D156="MV60",D156="MV70",D156="MV80"),COUNTIF(D$2:D156,"MV50")+COUNTIF(D$2:D156,"MV60")+COUNTIF(D$2:D156,"MV70")+COUNTIF(D$2:D156,"MV80"),"")</f>
        <v/>
      </c>
      <c r="AN156" s="3" t="str">
        <f>IF(OR(D156="MV60",D156="MV70",D156="MV80"),COUNTIF(D$2:D156,"MV60")+COUNTIF(D$2:D156,"MV70")+COUNTIF(D$2:D156,"MV80"),"")</f>
        <v/>
      </c>
      <c r="AO156" s="3" t="str">
        <f>IF(OR(D156="MV70",D156="MV80"),COUNTIF(D$2:D156,"MV70")+COUNTIF(D$2:D156,"MV80"),"")</f>
        <v/>
      </c>
      <c r="AP156" s="26" t="str">
        <f>IF(OR(D156="FSEN",D156="FV40",D156="FV50",D156="FV60",D156="FV70",D156="FV80",D156="FU23",D156="FU19",D156="FU17"),COUNTIF(D$2:D156,"F*"),"")</f>
        <v/>
      </c>
      <c r="AQ156" s="3" t="str">
        <f>IF(OR(D156="FU23",D156="FU19",D156="FU17"),COUNTIF(D$2:D156,"FU*"),"")</f>
        <v/>
      </c>
      <c r="AR156" s="3" t="str">
        <f>IF(OR(D156="FU19",D156="FU17"),COUNTIF(D$2:D156,"FU1*"),"")</f>
        <v/>
      </c>
      <c r="AS156" s="3" t="str">
        <f>IF(OR(D156="FU17"),COUNTIF(D$2:D156,"FU17"),"")</f>
        <v/>
      </c>
      <c r="AT156" s="3" t="str">
        <f>IF(OR(D156="FV40",D156="FV50",D156="FV60",D156="FV70",D156="FV80"),COUNTIF(D$2:D156,"FV*"),"")</f>
        <v/>
      </c>
      <c r="AU156" s="3" t="str">
        <f>IF(OR(D156="FV50",D156="FV60",D156="FV70",D156="FV80"),COUNTIF(D$2:D156,"FV50")+COUNTIF(D$2:D156,"FV60")+COUNTIF(D$2:D156,"FV70")+COUNTIF(D$2:D156,"FV80"),"")</f>
        <v/>
      </c>
      <c r="AV156" s="3" t="str">
        <f>IF(OR(D156="FV60",D156="FV70",D156="FV80"),COUNTIF(D$2:D156,"FV60")+COUNTIF(D$2:D156,"FV70")+COUNTIF(D$2:D156,"FV80"),"")</f>
        <v/>
      </c>
      <c r="AW156" s="3" t="str">
        <f>IF(OR(D156="FV70",D156="FV80"),COUNTIF(D$2:D156,"FV70")+COUNTIF(D$2:D156,"FV80"),"")</f>
        <v/>
      </c>
      <c r="AX156" s="24"/>
    </row>
    <row r="157" spans="1:50" x14ac:dyDescent="0.45">
      <c r="A157" s="3" t="str">
        <v/>
      </c>
      <c r="B157" t="str">
        <v/>
      </c>
      <c r="C157" t="str">
        <v/>
      </c>
      <c r="D157" s="3" t="str">
        <v/>
      </c>
      <c r="E157" s="19" t="str">
        <v/>
      </c>
      <c r="F157" s="42" t="str">
        <f t="shared" si="91"/>
        <v/>
      </c>
      <c r="G157" s="36" t="str">
        <f>IF(OR(C157="",C157=" ",C157="FRA",C157="unattached",C157="(no club)",F157="F"),"",COUNTIFS(C$2:C157,C157,D$2:D157,"M*"))</f>
        <v/>
      </c>
      <c r="H157" t="str">
        <f t="shared" si="92"/>
        <v/>
      </c>
      <c r="I157" t="str">
        <f t="shared" si="93"/>
        <v/>
      </c>
      <c r="J157" t="str">
        <f t="shared" si="94"/>
        <v/>
      </c>
      <c r="K157" t="str">
        <f t="shared" si="95"/>
        <v/>
      </c>
      <c r="L157" t="str">
        <f t="shared" si="96"/>
        <v/>
      </c>
      <c r="M157" t="str">
        <f t="shared" si="97"/>
        <v/>
      </c>
      <c r="N157" t="str">
        <f t="shared" si="98"/>
        <v/>
      </c>
      <c r="O157" t="str">
        <f t="shared" si="99"/>
        <v/>
      </c>
      <c r="P157" t="str">
        <f t="shared" si="100"/>
        <v/>
      </c>
      <c r="Q157" t="str">
        <f t="shared" si="101"/>
        <v/>
      </c>
      <c r="R157" s="26" t="str">
        <f>IF(OR(C157="",C157=" ",C157="FRA",C157="unattached",C157="(no club)",F157="M"),"",COUNTIFS(C$2:C157,C157,D$2:D157,"F*"))</f>
        <v/>
      </c>
      <c r="S157" t="str">
        <f t="shared" si="102"/>
        <v/>
      </c>
      <c r="T157" t="str">
        <f t="shared" si="103"/>
        <v/>
      </c>
      <c r="U157" t="str">
        <f t="shared" si="104"/>
        <v/>
      </c>
      <c r="V157" t="str">
        <f t="shared" si="81"/>
        <v/>
      </c>
      <c r="W157" t="str">
        <f t="shared" si="105"/>
        <v/>
      </c>
      <c r="X157" t="str">
        <f t="shared" si="82"/>
        <v/>
      </c>
      <c r="Y157" t="str">
        <f t="shared" si="106"/>
        <v/>
      </c>
      <c r="Z157" t="str">
        <f t="shared" si="83"/>
        <v/>
      </c>
      <c r="AA157" t="str">
        <f t="shared" si="107"/>
        <v/>
      </c>
      <c r="AB157" t="str">
        <f t="shared" si="108"/>
        <v/>
      </c>
      <c r="AC157" s="26" t="str">
        <f>IF(OR(D157="MSEN",D157="MV40",D157="MV50",D157="MV60",D157="MV70",D157="MV80",D157="MU23",D157="MU19",D157="MU17"),COUNTIF(D$2:D157,"M*"),"")</f>
        <v/>
      </c>
      <c r="AD157" s="3" t="str">
        <f>IF(OR(D157="MU23",D157="MU19",D157="MU17"),COUNTIF(D$2:D157,"MU*"),"")</f>
        <v/>
      </c>
      <c r="AE157" s="3" t="str">
        <f>IF(OR(D157="MU19",D157="MU17"),COUNTIF(D$2:D157,"MU1*"),"")</f>
        <v/>
      </c>
      <c r="AF157" s="3" t="str">
        <f>IF(OR(D157="MU17"),COUNTIF(D$2:D157,"MU17"),"")</f>
        <v/>
      </c>
      <c r="AL157" s="3" t="str">
        <f>IF(OR(D157="MV40",D157="MV50",D157="MV60",D157="MV70",D157="MV80"),COUNTIF(D$2:D157,"MV*"),"")</f>
        <v/>
      </c>
      <c r="AM157" s="3" t="str">
        <f>IF(OR(D157="MV50",D157="MV60",D157="MV70",D157="MV80"),COUNTIF(D$2:D157,"MV50")+COUNTIF(D$2:D157,"MV60")+COUNTIF(D$2:D157,"MV70")+COUNTIF(D$2:D157,"MV80"),"")</f>
        <v/>
      </c>
      <c r="AN157" s="3" t="str">
        <f>IF(OR(D157="MV60",D157="MV70",D157="MV80"),COUNTIF(D$2:D157,"MV60")+COUNTIF(D$2:D157,"MV70")+COUNTIF(D$2:D157,"MV80"),"")</f>
        <v/>
      </c>
      <c r="AO157" s="3" t="str">
        <f>IF(OR(D157="MV70",D157="MV80"),COUNTIF(D$2:D157,"MV70")+COUNTIF(D$2:D157,"MV80"),"")</f>
        <v/>
      </c>
      <c r="AP157" s="26" t="str">
        <f>IF(OR(D157="FSEN",D157="FV40",D157="FV50",D157="FV60",D157="FV70",D157="FV80",D157="FU23",D157="FU19",D157="FU17"),COUNTIF(D$2:D157,"F*"),"")</f>
        <v/>
      </c>
      <c r="AQ157" s="3" t="str">
        <f>IF(OR(D157="FU23",D157="FU19",D157="FU17"),COUNTIF(D$2:D157,"FU*"),"")</f>
        <v/>
      </c>
      <c r="AR157" s="3" t="str">
        <f>IF(OR(D157="FU19",D157="FU17"),COUNTIF(D$2:D157,"FU1*"),"")</f>
        <v/>
      </c>
      <c r="AS157" s="3" t="str">
        <f>IF(OR(D157="FU17"),COUNTIF(D$2:D157,"FU17"),"")</f>
        <v/>
      </c>
      <c r="AT157" s="3" t="str">
        <f>IF(OR(D157="FV40",D157="FV50",D157="FV60",D157="FV70",D157="FV80"),COUNTIF(D$2:D157,"FV*"),"")</f>
        <v/>
      </c>
      <c r="AU157" s="3" t="str">
        <f>IF(OR(D157="FV50",D157="FV60",D157="FV70",D157="FV80"),COUNTIF(D$2:D157,"FV50")+COUNTIF(D$2:D157,"FV60")+COUNTIF(D$2:D157,"FV70")+COUNTIF(D$2:D157,"FV80"),"")</f>
        <v/>
      </c>
      <c r="AV157" s="3" t="str">
        <f>IF(OR(D157="FV60",D157="FV70",D157="FV80"),COUNTIF(D$2:D157,"FV60")+COUNTIF(D$2:D157,"FV70")+COUNTIF(D$2:D157,"FV80"),"")</f>
        <v/>
      </c>
      <c r="AW157" s="3" t="str">
        <f>IF(OR(D157="FV70",D157="FV80"),COUNTIF(D$2:D157,"FV70")+COUNTIF(D$2:D157,"FV80"),"")</f>
        <v/>
      </c>
      <c r="AX157" s="24"/>
    </row>
    <row r="158" spans="1:50" x14ac:dyDescent="0.45">
      <c r="A158" s="3" t="str">
        <v/>
      </c>
      <c r="B158" t="str">
        <v/>
      </c>
      <c r="C158" t="str">
        <v/>
      </c>
      <c r="D158" s="3" t="str">
        <v/>
      </c>
      <c r="E158" s="19" t="str">
        <v/>
      </c>
      <c r="F158" s="42" t="str">
        <f t="shared" si="91"/>
        <v/>
      </c>
      <c r="G158" s="36" t="str">
        <f>IF(OR(C158="",C158=" ",C158="FRA",C158="unattached",C158="(no club)",F158="F"),"",COUNTIFS(C$2:C158,C158,D$2:D158,"M*"))</f>
        <v/>
      </c>
      <c r="H158" t="str">
        <f t="shared" si="92"/>
        <v/>
      </c>
      <c r="I158" t="str">
        <f t="shared" si="93"/>
        <v/>
      </c>
      <c r="J158" t="str">
        <f t="shared" si="94"/>
        <v/>
      </c>
      <c r="K158" t="str">
        <f t="shared" si="95"/>
        <v/>
      </c>
      <c r="L158" t="str">
        <f t="shared" si="96"/>
        <v/>
      </c>
      <c r="M158" t="str">
        <f t="shared" si="97"/>
        <v/>
      </c>
      <c r="N158" t="str">
        <f t="shared" si="98"/>
        <v/>
      </c>
      <c r="O158" t="str">
        <f t="shared" si="99"/>
        <v/>
      </c>
      <c r="P158" t="str">
        <f t="shared" si="100"/>
        <v/>
      </c>
      <c r="Q158" t="str">
        <f t="shared" si="101"/>
        <v/>
      </c>
      <c r="R158" s="26" t="str">
        <f>IF(OR(C158="",C158=" ",C158="FRA",C158="unattached",C158="(no club)",F158="M"),"",COUNTIFS(C$2:C158,C158,D$2:D158,"F*"))</f>
        <v/>
      </c>
      <c r="S158" t="str">
        <f t="shared" si="102"/>
        <v/>
      </c>
      <c r="T158" t="str">
        <f t="shared" si="103"/>
        <v/>
      </c>
      <c r="U158" t="str">
        <f t="shared" si="104"/>
        <v/>
      </c>
      <c r="V158" t="str">
        <f t="shared" si="81"/>
        <v/>
      </c>
      <c r="W158" t="str">
        <f t="shared" si="105"/>
        <v/>
      </c>
      <c r="X158" t="str">
        <f t="shared" si="82"/>
        <v/>
      </c>
      <c r="Y158" t="str">
        <f t="shared" si="106"/>
        <v/>
      </c>
      <c r="Z158" t="str">
        <f t="shared" si="83"/>
        <v/>
      </c>
      <c r="AA158" t="str">
        <f t="shared" si="107"/>
        <v/>
      </c>
      <c r="AB158" t="str">
        <f t="shared" si="108"/>
        <v/>
      </c>
      <c r="AC158" s="26" t="str">
        <f>IF(OR(D158="MSEN",D158="MV40",D158="MV50",D158="MV60",D158="MV70",D158="MV80",D158="MU23",D158="MU19",D158="MU17"),COUNTIF(D$2:D158,"M*"),"")</f>
        <v/>
      </c>
      <c r="AD158" s="3" t="str">
        <f>IF(OR(D158="MU23",D158="MU19",D158="MU17"),COUNTIF(D$2:D158,"MU*"),"")</f>
        <v/>
      </c>
      <c r="AE158" s="3" t="str">
        <f>IF(OR(D158="MU19",D158="MU17"),COUNTIF(D$2:D158,"MU1*"),"")</f>
        <v/>
      </c>
      <c r="AF158" s="3" t="str">
        <f>IF(OR(D158="MU17"),COUNTIF(D$2:D158,"MU17"),"")</f>
        <v/>
      </c>
      <c r="AL158" s="3" t="str">
        <f>IF(OR(D158="MV40",D158="MV50",D158="MV60",D158="MV70",D158="MV80"),COUNTIF(D$2:D158,"MV*"),"")</f>
        <v/>
      </c>
      <c r="AM158" s="3" t="str">
        <f>IF(OR(D158="MV50",D158="MV60",D158="MV70",D158="MV80"),COUNTIF(D$2:D158,"MV50")+COUNTIF(D$2:D158,"MV60")+COUNTIF(D$2:D158,"MV70")+COUNTIF(D$2:D158,"MV80"),"")</f>
        <v/>
      </c>
      <c r="AN158" s="3" t="str">
        <f>IF(OR(D158="MV60",D158="MV70",D158="MV80"),COUNTIF(D$2:D158,"MV60")+COUNTIF(D$2:D158,"MV70")+COUNTIF(D$2:D158,"MV80"),"")</f>
        <v/>
      </c>
      <c r="AO158" s="3" t="str">
        <f>IF(OR(D158="MV70",D158="MV80"),COUNTIF(D$2:D158,"MV70")+COUNTIF(D$2:D158,"MV80"),"")</f>
        <v/>
      </c>
      <c r="AP158" s="26" t="str">
        <f>IF(OR(D158="FSEN",D158="FV40",D158="FV50",D158="FV60",D158="FV70",D158="FV80",D158="FU23",D158="FU19",D158="FU17"),COUNTIF(D$2:D158,"F*"),"")</f>
        <v/>
      </c>
      <c r="AQ158" s="3" t="str">
        <f>IF(OR(D158="FU23",D158="FU19",D158="FU17"),COUNTIF(D$2:D158,"FU*"),"")</f>
        <v/>
      </c>
      <c r="AR158" s="3" t="str">
        <f>IF(OR(D158="FU19",D158="FU17"),COUNTIF(D$2:D158,"FU1*"),"")</f>
        <v/>
      </c>
      <c r="AS158" s="3" t="str">
        <f>IF(OR(D158="FU17"),COUNTIF(D$2:D158,"FU17"),"")</f>
        <v/>
      </c>
      <c r="AT158" s="3" t="str">
        <f>IF(OR(D158="FV40",D158="FV50",D158="FV60",D158="FV70",D158="FV80"),COUNTIF(D$2:D158,"FV*"),"")</f>
        <v/>
      </c>
      <c r="AU158" s="3" t="str">
        <f>IF(OR(D158="FV50",D158="FV60",D158="FV70",D158="FV80"),COUNTIF(D$2:D158,"FV50")+COUNTIF(D$2:D158,"FV60")+COUNTIF(D$2:D158,"FV70")+COUNTIF(D$2:D158,"FV80"),"")</f>
        <v/>
      </c>
      <c r="AV158" s="3" t="str">
        <f>IF(OR(D158="FV60",D158="FV70",D158="FV80"),COUNTIF(D$2:D158,"FV60")+COUNTIF(D$2:D158,"FV70")+COUNTIF(D$2:D158,"FV80"),"")</f>
        <v/>
      </c>
      <c r="AW158" s="3" t="str">
        <f>IF(OR(D158="FV70",D158="FV80"),COUNTIF(D$2:D158,"FV70")+COUNTIF(D$2:D158,"FV80"),"")</f>
        <v/>
      </c>
      <c r="AX158" s="24"/>
    </row>
    <row r="159" spans="1:50" x14ac:dyDescent="0.45">
      <c r="A159" s="3" t="str">
        <v/>
      </c>
      <c r="B159" t="str">
        <v/>
      </c>
      <c r="C159" t="str">
        <v/>
      </c>
      <c r="D159" s="3" t="str">
        <v/>
      </c>
      <c r="E159" s="19" t="str">
        <v/>
      </c>
      <c r="F159" s="42" t="str">
        <f t="shared" si="91"/>
        <v/>
      </c>
      <c r="G159" s="36" t="str">
        <f>IF(OR(C159="",C159=" ",C159="FRA",C159="unattached",C159="(no club)",F159="F"),"",COUNTIFS(C$2:C159,C159,D$2:D159,"M*"))</f>
        <v/>
      </c>
      <c r="H159" t="str">
        <f t="shared" si="92"/>
        <v/>
      </c>
      <c r="I159" t="str">
        <f t="shared" si="93"/>
        <v/>
      </c>
      <c r="J159" t="str">
        <f t="shared" si="94"/>
        <v/>
      </c>
      <c r="K159" t="str">
        <f t="shared" si="95"/>
        <v/>
      </c>
      <c r="L159" t="str">
        <f t="shared" si="96"/>
        <v/>
      </c>
      <c r="M159" t="str">
        <f t="shared" si="97"/>
        <v/>
      </c>
      <c r="N159" t="str">
        <f t="shared" si="98"/>
        <v/>
      </c>
      <c r="O159" t="str">
        <f t="shared" si="99"/>
        <v/>
      </c>
      <c r="P159" t="str">
        <f t="shared" si="100"/>
        <v/>
      </c>
      <c r="Q159" t="str">
        <f t="shared" si="101"/>
        <v/>
      </c>
      <c r="R159" s="26" t="str">
        <f>IF(OR(C159="",C159=" ",C159="FRA",C159="unattached",C159="(no club)",F159="M"),"",COUNTIFS(C$2:C159,C159,D$2:D159,"F*"))</f>
        <v/>
      </c>
      <c r="S159" t="str">
        <f t="shared" si="102"/>
        <v/>
      </c>
      <c r="T159" t="str">
        <f t="shared" si="103"/>
        <v/>
      </c>
      <c r="U159" t="str">
        <f t="shared" si="104"/>
        <v/>
      </c>
      <c r="V159" t="str">
        <f t="shared" si="81"/>
        <v/>
      </c>
      <c r="W159" t="str">
        <f t="shared" si="105"/>
        <v/>
      </c>
      <c r="X159" t="str">
        <f t="shared" si="82"/>
        <v/>
      </c>
      <c r="Y159" t="str">
        <f t="shared" si="106"/>
        <v/>
      </c>
      <c r="Z159" t="str">
        <f t="shared" si="83"/>
        <v/>
      </c>
      <c r="AA159" t="str">
        <f t="shared" si="107"/>
        <v/>
      </c>
      <c r="AB159" t="str">
        <f t="shared" si="108"/>
        <v/>
      </c>
      <c r="AC159" s="26" t="str">
        <f>IF(OR(D159="MSEN",D159="MV40",D159="MV50",D159="MV60",D159="MV70",D159="MV80",D159="MU23",D159="MU19",D159="MU17"),COUNTIF(D$2:D159,"M*"),"")</f>
        <v/>
      </c>
      <c r="AD159" s="3" t="str">
        <f>IF(OR(D159="MU23",D159="MU19",D159="MU17"),COUNTIF(D$2:D159,"MU*"),"")</f>
        <v/>
      </c>
      <c r="AE159" s="3" t="str">
        <f>IF(OR(D159="MU19",D159="MU17"),COUNTIF(D$2:D159,"MU1*"),"")</f>
        <v/>
      </c>
      <c r="AF159" s="3" t="str">
        <f>IF(OR(D159="MU17"),COUNTIF(D$2:D159,"MU17"),"")</f>
        <v/>
      </c>
      <c r="AL159" s="3" t="str">
        <f>IF(OR(D159="MV40",D159="MV50",D159="MV60",D159="MV70",D159="MV80"),COUNTIF(D$2:D159,"MV*"),"")</f>
        <v/>
      </c>
      <c r="AM159" s="3" t="str">
        <f>IF(OR(D159="MV50",D159="MV60",D159="MV70",D159="MV80"),COUNTIF(D$2:D159,"MV50")+COUNTIF(D$2:D159,"MV60")+COUNTIF(D$2:D159,"MV70")+COUNTIF(D$2:D159,"MV80"),"")</f>
        <v/>
      </c>
      <c r="AN159" s="3" t="str">
        <f>IF(OR(D159="MV60",D159="MV70",D159="MV80"),COUNTIF(D$2:D159,"MV60")+COUNTIF(D$2:D159,"MV70")+COUNTIF(D$2:D159,"MV80"),"")</f>
        <v/>
      </c>
      <c r="AO159" s="3" t="str">
        <f>IF(OR(D159="MV70",D159="MV80"),COUNTIF(D$2:D159,"MV70")+COUNTIF(D$2:D159,"MV80"),"")</f>
        <v/>
      </c>
      <c r="AP159" s="26" t="str">
        <f>IF(OR(D159="FSEN",D159="FV40",D159="FV50",D159="FV60",D159="FV70",D159="FV80",D159="FU23",D159="FU19",D159="FU17"),COUNTIF(D$2:D159,"F*"),"")</f>
        <v/>
      </c>
      <c r="AQ159" s="3" t="str">
        <f>IF(OR(D159="FU23",D159="FU19",D159="FU17"),COUNTIF(D$2:D159,"FU*"),"")</f>
        <v/>
      </c>
      <c r="AR159" s="3" t="str">
        <f>IF(OR(D159="FU19",D159="FU17"),COUNTIF(D$2:D159,"FU1*"),"")</f>
        <v/>
      </c>
      <c r="AS159" s="3" t="str">
        <f>IF(OR(D159="FU17"),COUNTIF(D$2:D159,"FU17"),"")</f>
        <v/>
      </c>
      <c r="AT159" s="3" t="str">
        <f>IF(OR(D159="FV40",D159="FV50",D159="FV60",D159="FV70",D159="FV80"),COUNTIF(D$2:D159,"FV*"),"")</f>
        <v/>
      </c>
      <c r="AU159" s="3" t="str">
        <f>IF(OR(D159="FV50",D159="FV60",D159="FV70",D159="FV80"),COUNTIF(D$2:D159,"FV50")+COUNTIF(D$2:D159,"FV60")+COUNTIF(D$2:D159,"FV70")+COUNTIF(D$2:D159,"FV80"),"")</f>
        <v/>
      </c>
      <c r="AV159" s="3" t="str">
        <f>IF(OR(D159="FV60",D159="FV70",D159="FV80"),COUNTIF(D$2:D159,"FV60")+COUNTIF(D$2:D159,"FV70")+COUNTIF(D$2:D159,"FV80"),"")</f>
        <v/>
      </c>
      <c r="AW159" s="3" t="str">
        <f>IF(OR(D159="FV70",D159="FV80"),COUNTIF(D$2:D159,"FV70")+COUNTIF(D$2:D159,"FV80"),"")</f>
        <v/>
      </c>
      <c r="AX159" s="24"/>
    </row>
    <row r="160" spans="1:50" x14ac:dyDescent="0.45">
      <c r="A160" s="3" t="str">
        <v/>
      </c>
      <c r="B160" t="str">
        <v/>
      </c>
      <c r="C160" t="str">
        <v/>
      </c>
      <c r="D160" s="3" t="str">
        <v/>
      </c>
      <c r="E160" s="19" t="str">
        <v/>
      </c>
      <c r="F160" s="42" t="str">
        <f t="shared" si="91"/>
        <v/>
      </c>
      <c r="G160" s="36" t="str">
        <f>IF(OR(C160="",C160=" ",C160="FRA",C160="unattached",C160="(no club)",F160="F"),"",COUNTIFS(C$2:C160,C160,D$2:D160,"M*"))</f>
        <v/>
      </c>
      <c r="H160" t="str">
        <f t="shared" si="92"/>
        <v/>
      </c>
      <c r="I160" t="str">
        <f t="shared" si="93"/>
        <v/>
      </c>
      <c r="J160" t="str">
        <f t="shared" si="94"/>
        <v/>
      </c>
      <c r="K160" t="str">
        <f t="shared" si="95"/>
        <v/>
      </c>
      <c r="L160" t="str">
        <f t="shared" si="96"/>
        <v/>
      </c>
      <c r="M160" t="str">
        <f t="shared" si="97"/>
        <v/>
      </c>
      <c r="N160" t="str">
        <f t="shared" si="98"/>
        <v/>
      </c>
      <c r="O160" t="str">
        <f t="shared" si="99"/>
        <v/>
      </c>
      <c r="P160" t="str">
        <f t="shared" si="100"/>
        <v/>
      </c>
      <c r="Q160" t="str">
        <f t="shared" si="101"/>
        <v/>
      </c>
      <c r="R160" s="26" t="str">
        <f>IF(OR(C160="",C160=" ",C160="FRA",C160="unattached",C160="(no club)",F160="M"),"",COUNTIFS(C$2:C160,C160,D$2:D160,"F*"))</f>
        <v/>
      </c>
      <c r="S160" t="str">
        <f t="shared" si="102"/>
        <v/>
      </c>
      <c r="T160" t="str">
        <f t="shared" si="103"/>
        <v/>
      </c>
      <c r="U160" t="str">
        <f t="shared" si="104"/>
        <v/>
      </c>
      <c r="V160" t="str">
        <f t="shared" si="81"/>
        <v/>
      </c>
      <c r="W160" t="str">
        <f t="shared" si="105"/>
        <v/>
      </c>
      <c r="X160" t="str">
        <f t="shared" si="82"/>
        <v/>
      </c>
      <c r="Y160" t="str">
        <f t="shared" si="106"/>
        <v/>
      </c>
      <c r="Z160" t="str">
        <f t="shared" si="83"/>
        <v/>
      </c>
      <c r="AA160" t="str">
        <f t="shared" si="107"/>
        <v/>
      </c>
      <c r="AB160" t="str">
        <f t="shared" si="108"/>
        <v/>
      </c>
      <c r="AC160" s="26" t="str">
        <f>IF(OR(D160="MSEN",D160="MV40",D160="MV50",D160="MV60",D160="MV70",D160="MV80",D160="MU23",D160="MU19",D160="MU17"),COUNTIF(D$2:D160,"M*"),"")</f>
        <v/>
      </c>
      <c r="AD160" s="3" t="str">
        <f>IF(OR(D160="MU23",D160="MU19",D160="MU17"),COUNTIF(D$2:D160,"MU*"),"")</f>
        <v/>
      </c>
      <c r="AE160" s="3" t="str">
        <f>IF(OR(D160="MU19",D160="MU17"),COUNTIF(D$2:D160,"MU1*"),"")</f>
        <v/>
      </c>
      <c r="AF160" s="3" t="str">
        <f>IF(OR(D160="MU17"),COUNTIF(D$2:D160,"MU17"),"")</f>
        <v/>
      </c>
      <c r="AL160" s="3" t="str">
        <f>IF(OR(D160="MV40",D160="MV50",D160="MV60",D160="MV70",D160="MV80"),COUNTIF(D$2:D160,"MV*"),"")</f>
        <v/>
      </c>
      <c r="AM160" s="3" t="str">
        <f>IF(OR(D160="MV50",D160="MV60",D160="MV70",D160="MV80"),COUNTIF(D$2:D160,"MV50")+COUNTIF(D$2:D160,"MV60")+COUNTIF(D$2:D160,"MV70")+COUNTIF(D$2:D160,"MV80"),"")</f>
        <v/>
      </c>
      <c r="AN160" s="3" t="str">
        <f>IF(OR(D160="MV60",D160="MV70",D160="MV80"),COUNTIF(D$2:D160,"MV60")+COUNTIF(D$2:D160,"MV70")+COUNTIF(D$2:D160,"MV80"),"")</f>
        <v/>
      </c>
      <c r="AO160" s="3" t="str">
        <f>IF(OR(D160="MV70",D160="MV80"),COUNTIF(D$2:D160,"MV70")+COUNTIF(D$2:D160,"MV80"),"")</f>
        <v/>
      </c>
      <c r="AP160" s="26" t="str">
        <f>IF(OR(D160="FSEN",D160="FV40",D160="FV50",D160="FV60",D160="FV70",D160="FV80",D160="FU23",D160="FU19",D160="FU17"),COUNTIF(D$2:D160,"F*"),"")</f>
        <v/>
      </c>
      <c r="AQ160" s="3" t="str">
        <f>IF(OR(D160="FU23",D160="FU19",D160="FU17"),COUNTIF(D$2:D160,"FU*"),"")</f>
        <v/>
      </c>
      <c r="AR160" s="3" t="str">
        <f>IF(OR(D160="FU19",D160="FU17"),COUNTIF(D$2:D160,"FU1*"),"")</f>
        <v/>
      </c>
      <c r="AS160" s="3" t="str">
        <f>IF(OR(D160="FU17"),COUNTIF(D$2:D160,"FU17"),"")</f>
        <v/>
      </c>
      <c r="AT160" s="3" t="str">
        <f>IF(OR(D160="FV40",D160="FV50",D160="FV60",D160="FV70",D160="FV80"),COUNTIF(D$2:D160,"FV*"),"")</f>
        <v/>
      </c>
      <c r="AU160" s="3" t="str">
        <f>IF(OR(D160="FV50",D160="FV60",D160="FV70",D160="FV80"),COUNTIF(D$2:D160,"FV50")+COUNTIF(D$2:D160,"FV60")+COUNTIF(D$2:D160,"FV70")+COUNTIF(D$2:D160,"FV80"),"")</f>
        <v/>
      </c>
      <c r="AV160" s="3" t="str">
        <f>IF(OR(D160="FV60",D160="FV70",D160="FV80"),COUNTIF(D$2:D160,"FV60")+COUNTIF(D$2:D160,"FV70")+COUNTIF(D$2:D160,"FV80"),"")</f>
        <v/>
      </c>
      <c r="AW160" s="3" t="str">
        <f>IF(OR(D160="FV70",D160="FV80"),COUNTIF(D$2:D160,"FV70")+COUNTIF(D$2:D160,"FV80"),"")</f>
        <v/>
      </c>
      <c r="AX160" s="24"/>
    </row>
    <row r="161" spans="1:50" x14ac:dyDescent="0.45">
      <c r="A161" s="3" t="str">
        <v/>
      </c>
      <c r="B161" t="str">
        <v/>
      </c>
      <c r="C161" t="str">
        <v/>
      </c>
      <c r="D161" s="3" t="str">
        <v/>
      </c>
      <c r="E161" s="19" t="str">
        <v/>
      </c>
      <c r="F161" s="42" t="str">
        <f t="shared" si="91"/>
        <v/>
      </c>
      <c r="G161" s="36" t="str">
        <f>IF(OR(C161="",C161=" ",C161="FRA",C161="unattached",C161="(no club)",F161="F"),"",COUNTIFS(C$2:C161,C161,D$2:D161,"M*"))</f>
        <v/>
      </c>
      <c r="H161" t="str">
        <f t="shared" si="92"/>
        <v/>
      </c>
      <c r="I161" t="str">
        <f t="shared" si="93"/>
        <v/>
      </c>
      <c r="J161" t="str">
        <f t="shared" si="94"/>
        <v/>
      </c>
      <c r="K161" t="str">
        <f t="shared" si="95"/>
        <v/>
      </c>
      <c r="L161" t="str">
        <f t="shared" si="96"/>
        <v/>
      </c>
      <c r="M161" t="str">
        <f t="shared" si="97"/>
        <v/>
      </c>
      <c r="N161" t="str">
        <f t="shared" si="98"/>
        <v/>
      </c>
      <c r="O161" t="str">
        <f t="shared" si="99"/>
        <v/>
      </c>
      <c r="P161" t="str">
        <f t="shared" si="100"/>
        <v/>
      </c>
      <c r="Q161" t="str">
        <f t="shared" si="101"/>
        <v/>
      </c>
      <c r="R161" s="26" t="str">
        <f>IF(OR(C161="",C161=" ",C161="FRA",C161="unattached",C161="(no club)",F161="M"),"",COUNTIFS(C$2:C161,C161,D$2:D161,"F*"))</f>
        <v/>
      </c>
      <c r="S161" t="str">
        <f t="shared" si="102"/>
        <v/>
      </c>
      <c r="T161" t="str">
        <f t="shared" si="103"/>
        <v/>
      </c>
      <c r="U161" t="str">
        <f t="shared" si="104"/>
        <v/>
      </c>
      <c r="V161" t="str">
        <f t="shared" si="81"/>
        <v/>
      </c>
      <c r="W161" t="str">
        <f t="shared" si="105"/>
        <v/>
      </c>
      <c r="X161" t="str">
        <f t="shared" si="82"/>
        <v/>
      </c>
      <c r="Y161" t="str">
        <f t="shared" si="106"/>
        <v/>
      </c>
      <c r="Z161" t="str">
        <f t="shared" si="83"/>
        <v/>
      </c>
      <c r="AA161" t="str">
        <f t="shared" si="107"/>
        <v/>
      </c>
      <c r="AB161" t="str">
        <f t="shared" si="108"/>
        <v/>
      </c>
      <c r="AC161" s="26" t="str">
        <f>IF(OR(D161="MSEN",D161="MV40",D161="MV50",D161="MV60",D161="MV70",D161="MV80",D161="MU23",D161="MU19",D161="MU17"),COUNTIF(D$2:D161,"M*"),"")</f>
        <v/>
      </c>
      <c r="AD161" s="3" t="str">
        <f>IF(OR(D161="MU23",D161="MU19",D161="MU17"),COUNTIF(D$2:D161,"MU*"),"")</f>
        <v/>
      </c>
      <c r="AE161" s="3" t="str">
        <f>IF(OR(D161="MU19",D161="MU17"),COUNTIF(D$2:D161,"MU1*"),"")</f>
        <v/>
      </c>
      <c r="AF161" s="3" t="str">
        <f>IF(OR(D161="MU17"),COUNTIF(D$2:D161,"MU17"),"")</f>
        <v/>
      </c>
      <c r="AL161" s="3" t="str">
        <f>IF(OR(D161="MV40",D161="MV50",D161="MV60",D161="MV70",D161="MV80"),COUNTIF(D$2:D161,"MV*"),"")</f>
        <v/>
      </c>
      <c r="AM161" s="3" t="str">
        <f>IF(OR(D161="MV50",D161="MV60",D161="MV70",D161="MV80"),COUNTIF(D$2:D161,"MV50")+COUNTIF(D$2:D161,"MV60")+COUNTIF(D$2:D161,"MV70")+COUNTIF(D$2:D161,"MV80"),"")</f>
        <v/>
      </c>
      <c r="AN161" s="3" t="str">
        <f>IF(OR(D161="MV60",D161="MV70",D161="MV80"),COUNTIF(D$2:D161,"MV60")+COUNTIF(D$2:D161,"MV70")+COUNTIF(D$2:D161,"MV80"),"")</f>
        <v/>
      </c>
      <c r="AO161" s="3" t="str">
        <f>IF(OR(D161="MV70",D161="MV80"),COUNTIF(D$2:D161,"MV70")+COUNTIF(D$2:D161,"MV80"),"")</f>
        <v/>
      </c>
      <c r="AP161" s="26" t="str">
        <f>IF(OR(D161="FSEN",D161="FV40",D161="FV50",D161="FV60",D161="FV70",D161="FV80",D161="FU23",D161="FU19",D161="FU17"),COUNTIF(D$2:D161,"F*"),"")</f>
        <v/>
      </c>
      <c r="AQ161" s="3" t="str">
        <f>IF(OR(D161="FU23",D161="FU19",D161="FU17"),COUNTIF(D$2:D161,"FU*"),"")</f>
        <v/>
      </c>
      <c r="AR161" s="3" t="str">
        <f>IF(OR(D161="FU19",D161="FU17"),COUNTIF(D$2:D161,"FU1*"),"")</f>
        <v/>
      </c>
      <c r="AS161" s="3" t="str">
        <f>IF(OR(D161="FU17"),COUNTIF(D$2:D161,"FU17"),"")</f>
        <v/>
      </c>
      <c r="AT161" s="3" t="str">
        <f>IF(OR(D161="FV40",D161="FV50",D161="FV60",D161="FV70",D161="FV80"),COUNTIF(D$2:D161,"FV*"),"")</f>
        <v/>
      </c>
      <c r="AU161" s="3" t="str">
        <f>IF(OR(D161="FV50",D161="FV60",D161="FV70",D161="FV80"),COUNTIF(D$2:D161,"FV50")+COUNTIF(D$2:D161,"FV60")+COUNTIF(D$2:D161,"FV70")+COUNTIF(D$2:D161,"FV80"),"")</f>
        <v/>
      </c>
      <c r="AV161" s="3" t="str">
        <f>IF(OR(D161="FV60",D161="FV70",D161="FV80"),COUNTIF(D$2:D161,"FV60")+COUNTIF(D$2:D161,"FV70")+COUNTIF(D$2:D161,"FV80"),"")</f>
        <v/>
      </c>
      <c r="AW161" s="3" t="str">
        <f>IF(OR(D161="FV70",D161="FV80"),COUNTIF(D$2:D161,"FV70")+COUNTIF(D$2:D161,"FV80"),"")</f>
        <v/>
      </c>
      <c r="AX161" s="24"/>
    </row>
    <row r="162" spans="1:50" x14ac:dyDescent="0.45">
      <c r="A162" s="3" t="str">
        <v/>
      </c>
      <c r="B162" t="str">
        <v/>
      </c>
      <c r="C162" t="str">
        <v/>
      </c>
      <c r="D162" s="3" t="str">
        <v/>
      </c>
      <c r="E162" s="19" t="str">
        <v/>
      </c>
      <c r="F162" s="42" t="str">
        <f t="shared" si="91"/>
        <v/>
      </c>
      <c r="G162" s="36" t="str">
        <f>IF(OR(C162="",C162=" ",C162="FRA",C162="unattached",C162="(no club)",F162="F"),"",COUNTIFS(C$2:C162,C162,D$2:D162,"M*"))</f>
        <v/>
      </c>
      <c r="H162" t="str">
        <f t="shared" si="92"/>
        <v/>
      </c>
      <c r="I162" t="str">
        <f t="shared" si="93"/>
        <v/>
      </c>
      <c r="J162" t="str">
        <f t="shared" si="94"/>
        <v/>
      </c>
      <c r="K162" t="str">
        <f t="shared" si="95"/>
        <v/>
      </c>
      <c r="L162" t="str">
        <f t="shared" si="96"/>
        <v/>
      </c>
      <c r="M162" t="str">
        <f t="shared" si="97"/>
        <v/>
      </c>
      <c r="N162" t="str">
        <f t="shared" si="98"/>
        <v/>
      </c>
      <c r="O162" t="str">
        <f t="shared" si="99"/>
        <v/>
      </c>
      <c r="P162" t="str">
        <f t="shared" si="100"/>
        <v/>
      </c>
      <c r="Q162" t="str">
        <f t="shared" si="101"/>
        <v/>
      </c>
      <c r="R162" s="26" t="str">
        <f>IF(OR(C162="",C162=" ",C162="FRA",C162="unattached",C162="(no club)",F162="M"),"",COUNTIFS(C$2:C162,C162,D$2:D162,"F*"))</f>
        <v/>
      </c>
      <c r="S162" t="str">
        <f t="shared" si="102"/>
        <v/>
      </c>
      <c r="T162" t="str">
        <f t="shared" si="103"/>
        <v/>
      </c>
      <c r="U162" t="str">
        <f t="shared" si="104"/>
        <v/>
      </c>
      <c r="V162" t="str">
        <f t="shared" ref="V162:V193" si="109">IF($T162="","",_xlfn.XLOOKUP($T162&amp;"1",S:S,AP:AP))</f>
        <v/>
      </c>
      <c r="W162" t="str">
        <f t="shared" si="105"/>
        <v/>
      </c>
      <c r="X162" t="str">
        <f t="shared" ref="X162:X193" si="110">IF($T162="","",_xlfn.XLOOKUP($T162&amp;"2",S:S,AP:AP))</f>
        <v/>
      </c>
      <c r="Y162" t="str">
        <f t="shared" si="106"/>
        <v/>
      </c>
      <c r="Z162" t="str">
        <f t="shared" ref="Z162:Z193" si="111">IF($T162="","",_xlfn.XLOOKUP($T162&amp;"3",S:S,AP:AP))</f>
        <v/>
      </c>
      <c r="AA162" t="str">
        <f t="shared" si="107"/>
        <v/>
      </c>
      <c r="AB162" t="str">
        <f t="shared" si="108"/>
        <v/>
      </c>
      <c r="AC162" s="26" t="str">
        <f>IF(OR(D162="MSEN",D162="MV40",D162="MV50",D162="MV60",D162="MV70",D162="MV80",D162="MU23",D162="MU19",D162="MU17"),COUNTIF(D$2:D162,"M*"),"")</f>
        <v/>
      </c>
      <c r="AD162" s="3" t="str">
        <f>IF(OR(D162="MU23",D162="MU19",D162="MU17"),COUNTIF(D$2:D162,"MU*"),"")</f>
        <v/>
      </c>
      <c r="AE162" s="3" t="str">
        <f>IF(OR(D162="MU19",D162="MU17"),COUNTIF(D$2:D162,"MU1*"),"")</f>
        <v/>
      </c>
      <c r="AF162" s="3" t="str">
        <f>IF(OR(D162="MU17"),COUNTIF(D$2:D162,"MU17"),"")</f>
        <v/>
      </c>
      <c r="AL162" s="3" t="str">
        <f>IF(OR(D162="MV40",D162="MV50",D162="MV60",D162="MV70",D162="MV80"),COUNTIF(D$2:D162,"MV*"),"")</f>
        <v/>
      </c>
      <c r="AM162" s="3" t="str">
        <f>IF(OR(D162="MV50",D162="MV60",D162="MV70",D162="MV80"),COUNTIF(D$2:D162,"MV50")+COUNTIF(D$2:D162,"MV60")+COUNTIF(D$2:D162,"MV70")+COUNTIF(D$2:D162,"MV80"),"")</f>
        <v/>
      </c>
      <c r="AN162" s="3" t="str">
        <f>IF(OR(D162="MV60",D162="MV70",D162="MV80"),COUNTIF(D$2:D162,"MV60")+COUNTIF(D$2:D162,"MV70")+COUNTIF(D$2:D162,"MV80"),"")</f>
        <v/>
      </c>
      <c r="AO162" s="3" t="str">
        <f>IF(OR(D162="MV70",D162="MV80"),COUNTIF(D$2:D162,"MV70")+COUNTIF(D$2:D162,"MV80"),"")</f>
        <v/>
      </c>
      <c r="AP162" s="26" t="str">
        <f>IF(OR(D162="FSEN",D162="FV40",D162="FV50",D162="FV60",D162="FV70",D162="FV80",D162="FU23",D162="FU19",D162="FU17"),COUNTIF(D$2:D162,"F*"),"")</f>
        <v/>
      </c>
      <c r="AQ162" s="3" t="str">
        <f>IF(OR(D162="FU23",D162="FU19",D162="FU17"),COUNTIF(D$2:D162,"FU*"),"")</f>
        <v/>
      </c>
      <c r="AR162" s="3" t="str">
        <f>IF(OR(D162="FU19",D162="FU17"),COUNTIF(D$2:D162,"FU1*"),"")</f>
        <v/>
      </c>
      <c r="AS162" s="3" t="str">
        <f>IF(OR(D162="FU17"),COUNTIF(D$2:D162,"FU17"),"")</f>
        <v/>
      </c>
      <c r="AT162" s="3" t="str">
        <f>IF(OR(D162="FV40",D162="FV50",D162="FV60",D162="FV70",D162="FV80"),COUNTIF(D$2:D162,"FV*"),"")</f>
        <v/>
      </c>
      <c r="AU162" s="3" t="str">
        <f>IF(OR(D162="FV50",D162="FV60",D162="FV70",D162="FV80"),COUNTIF(D$2:D162,"FV50")+COUNTIF(D$2:D162,"FV60")+COUNTIF(D$2:D162,"FV70")+COUNTIF(D$2:D162,"FV80"),"")</f>
        <v/>
      </c>
      <c r="AV162" s="3" t="str">
        <f>IF(OR(D162="FV60",D162="FV70",D162="FV80"),COUNTIF(D$2:D162,"FV60")+COUNTIF(D$2:D162,"FV70")+COUNTIF(D$2:D162,"FV80"),"")</f>
        <v/>
      </c>
      <c r="AW162" s="3" t="str">
        <f>IF(OR(D162="FV70",D162="FV80"),COUNTIF(D$2:D162,"FV70")+COUNTIF(D$2:D162,"FV80"),"")</f>
        <v/>
      </c>
      <c r="AX162" s="24"/>
    </row>
    <row r="163" spans="1:50" x14ac:dyDescent="0.45">
      <c r="A163" s="3" t="str">
        <v/>
      </c>
      <c r="B163" t="str">
        <v/>
      </c>
      <c r="C163" t="str">
        <v/>
      </c>
      <c r="D163" s="3" t="str">
        <v/>
      </c>
      <c r="E163" s="19" t="str">
        <v/>
      </c>
      <c r="F163" s="42" t="str">
        <f t="shared" si="91"/>
        <v/>
      </c>
      <c r="G163" s="36" t="str">
        <f>IF(OR(C163="",C163=" ",C163="FRA",C163="unattached",C163="(no club)",F163="F"),"",COUNTIFS(C$2:C163,C163,D$2:D163,"M*"))</f>
        <v/>
      </c>
      <c r="H163" t="str">
        <f t="shared" si="92"/>
        <v/>
      </c>
      <c r="I163" t="str">
        <f t="shared" si="93"/>
        <v/>
      </c>
      <c r="J163" t="str">
        <f t="shared" si="94"/>
        <v/>
      </c>
      <c r="K163" t="str">
        <f t="shared" si="95"/>
        <v/>
      </c>
      <c r="L163" t="str">
        <f t="shared" si="96"/>
        <v/>
      </c>
      <c r="M163" t="str">
        <f t="shared" si="97"/>
        <v/>
      </c>
      <c r="N163" t="str">
        <f t="shared" si="98"/>
        <v/>
      </c>
      <c r="O163" t="str">
        <f t="shared" si="99"/>
        <v/>
      </c>
      <c r="P163" t="str">
        <f t="shared" si="100"/>
        <v/>
      </c>
      <c r="Q163" t="str">
        <f t="shared" si="101"/>
        <v/>
      </c>
      <c r="R163" s="26" t="str">
        <f>IF(OR(C163="",C163=" ",C163="FRA",C163="unattached",C163="(no club)",F163="M"),"",COUNTIFS(C$2:C163,C163,D$2:D163,"F*"))</f>
        <v/>
      </c>
      <c r="S163" t="str">
        <f t="shared" si="102"/>
        <v/>
      </c>
      <c r="T163" t="str">
        <f t="shared" si="103"/>
        <v/>
      </c>
      <c r="U163" t="str">
        <f t="shared" si="104"/>
        <v/>
      </c>
      <c r="V163" t="str">
        <f t="shared" si="109"/>
        <v/>
      </c>
      <c r="W163" t="str">
        <f t="shared" si="105"/>
        <v/>
      </c>
      <c r="X163" t="str">
        <f t="shared" si="110"/>
        <v/>
      </c>
      <c r="Y163" t="str">
        <f t="shared" si="106"/>
        <v/>
      </c>
      <c r="Z163" t="str">
        <f t="shared" si="111"/>
        <v/>
      </c>
      <c r="AA163" t="str">
        <f t="shared" si="107"/>
        <v/>
      </c>
      <c r="AB163" t="str">
        <f t="shared" si="108"/>
        <v/>
      </c>
      <c r="AC163" s="26" t="str">
        <f>IF(OR(D163="MSEN",D163="MV40",D163="MV50",D163="MV60",D163="MV70",D163="MV80",D163="MU23",D163="MU19",D163="MU17"),COUNTIF(D$2:D163,"M*"),"")</f>
        <v/>
      </c>
      <c r="AD163" s="3" t="str">
        <f>IF(OR(D163="MU23",D163="MU19",D163="MU17"),COUNTIF(D$2:D163,"MU*"),"")</f>
        <v/>
      </c>
      <c r="AE163" s="3" t="str">
        <f>IF(OR(D163="MU19",D163="MU17"),COUNTIF(D$2:D163,"MU1*"),"")</f>
        <v/>
      </c>
      <c r="AF163" s="3" t="str">
        <f>IF(OR(D163="MU17"),COUNTIF(D$2:D163,"MU17"),"")</f>
        <v/>
      </c>
      <c r="AL163" s="3" t="str">
        <f>IF(OR(D163="MV40",D163="MV50",D163="MV60",D163="MV70",D163="MV80"),COUNTIF(D$2:D163,"MV*"),"")</f>
        <v/>
      </c>
      <c r="AM163" s="3" t="str">
        <f>IF(OR(D163="MV50",D163="MV60",D163="MV70",D163="MV80"),COUNTIF(D$2:D163,"MV50")+COUNTIF(D$2:D163,"MV60")+COUNTIF(D$2:D163,"MV70")+COUNTIF(D$2:D163,"MV80"),"")</f>
        <v/>
      </c>
      <c r="AN163" s="3" t="str">
        <f>IF(OR(D163="MV60",D163="MV70",D163="MV80"),COUNTIF(D$2:D163,"MV60")+COUNTIF(D$2:D163,"MV70")+COUNTIF(D$2:D163,"MV80"),"")</f>
        <v/>
      </c>
      <c r="AO163" s="3" t="str">
        <f>IF(OR(D163="MV70",D163="MV80"),COUNTIF(D$2:D163,"MV70")+COUNTIF(D$2:D163,"MV80"),"")</f>
        <v/>
      </c>
      <c r="AP163" s="26" t="str">
        <f>IF(OR(D163="FSEN",D163="FV40",D163="FV50",D163="FV60",D163="FV70",D163="FV80",D163="FU23",D163="FU19",D163="FU17"),COUNTIF(D$2:D163,"F*"),"")</f>
        <v/>
      </c>
      <c r="AQ163" s="3" t="str">
        <f>IF(OR(D163="FU23",D163="FU19",D163="FU17"),COUNTIF(D$2:D163,"FU*"),"")</f>
        <v/>
      </c>
      <c r="AR163" s="3" t="str">
        <f>IF(OR(D163="FU19",D163="FU17"),COUNTIF(D$2:D163,"FU1*"),"")</f>
        <v/>
      </c>
      <c r="AS163" s="3" t="str">
        <f>IF(OR(D163="FU17"),COUNTIF(D$2:D163,"FU17"),"")</f>
        <v/>
      </c>
      <c r="AT163" s="3" t="str">
        <f>IF(OR(D163="FV40",D163="FV50",D163="FV60",D163="FV70",D163="FV80"),COUNTIF(D$2:D163,"FV*"),"")</f>
        <v/>
      </c>
      <c r="AU163" s="3" t="str">
        <f>IF(OR(D163="FV50",D163="FV60",D163="FV70",D163="FV80"),COUNTIF(D$2:D163,"FV50")+COUNTIF(D$2:D163,"FV60")+COUNTIF(D$2:D163,"FV70")+COUNTIF(D$2:D163,"FV80"),"")</f>
        <v/>
      </c>
      <c r="AV163" s="3" t="str">
        <f>IF(OR(D163="FV60",D163="FV70",D163="FV80"),COUNTIF(D$2:D163,"FV60")+COUNTIF(D$2:D163,"FV70")+COUNTIF(D$2:D163,"FV80"),"")</f>
        <v/>
      </c>
      <c r="AW163" s="3" t="str">
        <f>IF(OR(D163="FV70",D163="FV80"),COUNTIF(D$2:D163,"FV70")+COUNTIF(D$2:D163,"FV80"),"")</f>
        <v/>
      </c>
      <c r="AX163" s="24"/>
    </row>
    <row r="164" spans="1:50" x14ac:dyDescent="0.45">
      <c r="A164" s="3" t="str">
        <v/>
      </c>
      <c r="B164" t="str">
        <v/>
      </c>
      <c r="C164" t="str">
        <v/>
      </c>
      <c r="D164" s="3" t="str">
        <v/>
      </c>
      <c r="E164" s="19" t="str">
        <v/>
      </c>
      <c r="F164" s="42" t="str">
        <f t="shared" si="91"/>
        <v/>
      </c>
      <c r="G164" s="36" t="str">
        <f>IF(OR(C164="",C164=" ",C164="FRA",C164="unattached",C164="(no club)",F164="F"),"",COUNTIFS(C$2:C164,C164,D$2:D164,"M*"))</f>
        <v/>
      </c>
      <c r="H164" t="str">
        <f t="shared" si="92"/>
        <v/>
      </c>
      <c r="I164" t="str">
        <f t="shared" si="93"/>
        <v/>
      </c>
      <c r="J164" t="str">
        <f t="shared" si="94"/>
        <v/>
      </c>
      <c r="K164" t="str">
        <f t="shared" si="95"/>
        <v/>
      </c>
      <c r="L164" t="str">
        <f t="shared" si="96"/>
        <v/>
      </c>
      <c r="M164" t="str">
        <f t="shared" si="97"/>
        <v/>
      </c>
      <c r="N164" t="str">
        <f t="shared" si="98"/>
        <v/>
      </c>
      <c r="O164" t="str">
        <f t="shared" si="99"/>
        <v/>
      </c>
      <c r="P164" t="str">
        <f t="shared" si="100"/>
        <v/>
      </c>
      <c r="Q164" t="str">
        <f t="shared" si="101"/>
        <v/>
      </c>
      <c r="R164" s="26" t="str">
        <f>IF(OR(C164="",C164=" ",C164="FRA",C164="unattached",C164="(no club)",F164="M"),"",COUNTIFS(C$2:C164,C164,D$2:D164,"F*"))</f>
        <v/>
      </c>
      <c r="S164" t="str">
        <f t="shared" si="102"/>
        <v/>
      </c>
      <c r="T164" t="str">
        <f t="shared" si="103"/>
        <v/>
      </c>
      <c r="U164" t="str">
        <f t="shared" si="104"/>
        <v/>
      </c>
      <c r="V164" t="str">
        <f t="shared" si="109"/>
        <v/>
      </c>
      <c r="W164" t="str">
        <f t="shared" si="105"/>
        <v/>
      </c>
      <c r="X164" t="str">
        <f t="shared" si="110"/>
        <v/>
      </c>
      <c r="Y164" t="str">
        <f t="shared" si="106"/>
        <v/>
      </c>
      <c r="Z164" t="str">
        <f t="shared" si="111"/>
        <v/>
      </c>
      <c r="AA164" t="str">
        <f t="shared" si="107"/>
        <v/>
      </c>
      <c r="AB164" t="str">
        <f t="shared" si="108"/>
        <v/>
      </c>
      <c r="AC164" s="26" t="str">
        <f>IF(OR(D164="MSEN",D164="MV40",D164="MV50",D164="MV60",D164="MV70",D164="MV80",D164="MU23",D164="MU19",D164="MU17"),COUNTIF(D$2:D164,"M*"),"")</f>
        <v/>
      </c>
      <c r="AD164" s="3" t="str">
        <f>IF(OR(D164="MU23",D164="MU19",D164="MU17"),COUNTIF(D$2:D164,"MU*"),"")</f>
        <v/>
      </c>
      <c r="AE164" s="3" t="str">
        <f>IF(OR(D164="MU19",D164="MU17"),COUNTIF(D$2:D164,"MU1*"),"")</f>
        <v/>
      </c>
      <c r="AF164" s="3" t="str">
        <f>IF(OR(D164="MU17"),COUNTIF(D$2:D164,"MU17"),"")</f>
        <v/>
      </c>
      <c r="AL164" s="3" t="str">
        <f>IF(OR(D164="MV40",D164="MV50",D164="MV60",D164="MV70",D164="MV80"),COUNTIF(D$2:D164,"MV*"),"")</f>
        <v/>
      </c>
      <c r="AM164" s="3" t="str">
        <f>IF(OR(D164="MV50",D164="MV60",D164="MV70",D164="MV80"),COUNTIF(D$2:D164,"MV50")+COUNTIF(D$2:D164,"MV60")+COUNTIF(D$2:D164,"MV70")+COUNTIF(D$2:D164,"MV80"),"")</f>
        <v/>
      </c>
      <c r="AN164" s="3" t="str">
        <f>IF(OR(D164="MV60",D164="MV70",D164="MV80"),COUNTIF(D$2:D164,"MV60")+COUNTIF(D$2:D164,"MV70")+COUNTIF(D$2:D164,"MV80"),"")</f>
        <v/>
      </c>
      <c r="AO164" s="3" t="str">
        <f>IF(OR(D164="MV70",D164="MV80"),COUNTIF(D$2:D164,"MV70")+COUNTIF(D$2:D164,"MV80"),"")</f>
        <v/>
      </c>
      <c r="AP164" s="26" t="str">
        <f>IF(OR(D164="FSEN",D164="FV40",D164="FV50",D164="FV60",D164="FV70",D164="FV80",D164="FU23",D164="FU19",D164="FU17"),COUNTIF(D$2:D164,"F*"),"")</f>
        <v/>
      </c>
      <c r="AQ164" s="3" t="str">
        <f>IF(OR(D164="FU23",D164="FU19",D164="FU17"),COUNTIF(D$2:D164,"FU*"),"")</f>
        <v/>
      </c>
      <c r="AR164" s="3" t="str">
        <f>IF(OR(D164="FU19",D164="FU17"),COUNTIF(D$2:D164,"FU1*"),"")</f>
        <v/>
      </c>
      <c r="AS164" s="3" t="str">
        <f>IF(OR(D164="FU17"),COUNTIF(D$2:D164,"FU17"),"")</f>
        <v/>
      </c>
      <c r="AT164" s="3" t="str">
        <f>IF(OR(D164="FV40",D164="FV50",D164="FV60",D164="FV70",D164="FV80"),COUNTIF(D$2:D164,"FV*"),"")</f>
        <v/>
      </c>
      <c r="AU164" s="3" t="str">
        <f>IF(OR(D164="FV50",D164="FV60",D164="FV70",D164="FV80"),COUNTIF(D$2:D164,"FV50")+COUNTIF(D$2:D164,"FV60")+COUNTIF(D$2:D164,"FV70")+COUNTIF(D$2:D164,"FV80"),"")</f>
        <v/>
      </c>
      <c r="AV164" s="3" t="str">
        <f>IF(OR(D164="FV60",D164="FV70",D164="FV80"),COUNTIF(D$2:D164,"FV60")+COUNTIF(D$2:D164,"FV70")+COUNTIF(D$2:D164,"FV80"),"")</f>
        <v/>
      </c>
      <c r="AW164" s="3" t="str">
        <f>IF(OR(D164="FV70",D164="FV80"),COUNTIF(D$2:D164,"FV70")+COUNTIF(D$2:D164,"FV80"),"")</f>
        <v/>
      </c>
      <c r="AX164" s="24"/>
    </row>
    <row r="165" spans="1:50" x14ac:dyDescent="0.45">
      <c r="A165" s="3" t="str">
        <v/>
      </c>
      <c r="B165" t="str">
        <v/>
      </c>
      <c r="C165" t="str">
        <v/>
      </c>
      <c r="D165" s="3" t="str">
        <v/>
      </c>
      <c r="E165" s="19" t="str">
        <v/>
      </c>
      <c r="F165" s="42" t="str">
        <f t="shared" si="91"/>
        <v/>
      </c>
      <c r="G165" s="36" t="str">
        <f>IF(OR(C165="",C165=" ",C165="FRA",C165="unattached",C165="(no club)",F165="F"),"",COUNTIFS(C$2:C165,C165,D$2:D165,"M*"))</f>
        <v/>
      </c>
      <c r="H165" t="str">
        <f t="shared" si="92"/>
        <v/>
      </c>
      <c r="I165" t="str">
        <f t="shared" si="93"/>
        <v/>
      </c>
      <c r="J165" t="str">
        <f t="shared" si="94"/>
        <v/>
      </c>
      <c r="K165" t="str">
        <f t="shared" si="95"/>
        <v/>
      </c>
      <c r="L165" t="str">
        <f t="shared" si="96"/>
        <v/>
      </c>
      <c r="M165" t="str">
        <f t="shared" si="97"/>
        <v/>
      </c>
      <c r="N165" t="str">
        <f t="shared" si="98"/>
        <v/>
      </c>
      <c r="O165" t="str">
        <f t="shared" si="99"/>
        <v/>
      </c>
      <c r="P165" t="str">
        <f t="shared" si="100"/>
        <v/>
      </c>
      <c r="Q165" t="str">
        <f t="shared" si="101"/>
        <v/>
      </c>
      <c r="R165" s="26" t="str">
        <f>IF(OR(C165="",C165=" ",C165="FRA",C165="unattached",C165="(no club)",F165="M"),"",COUNTIFS(C$2:C165,C165,D$2:D165,"F*"))</f>
        <v/>
      </c>
      <c r="S165" t="str">
        <f t="shared" si="102"/>
        <v/>
      </c>
      <c r="T165" t="str">
        <f t="shared" si="103"/>
        <v/>
      </c>
      <c r="U165" t="str">
        <f t="shared" si="104"/>
        <v/>
      </c>
      <c r="V165" t="str">
        <f t="shared" si="109"/>
        <v/>
      </c>
      <c r="W165" t="str">
        <f t="shared" si="105"/>
        <v/>
      </c>
      <c r="X165" t="str">
        <f t="shared" si="110"/>
        <v/>
      </c>
      <c r="Y165" t="str">
        <f t="shared" si="106"/>
        <v/>
      </c>
      <c r="Z165" t="str">
        <f t="shared" si="111"/>
        <v/>
      </c>
      <c r="AA165" t="str">
        <f t="shared" si="107"/>
        <v/>
      </c>
      <c r="AB165" t="str">
        <f t="shared" si="108"/>
        <v/>
      </c>
      <c r="AC165" s="26" t="str">
        <f>IF(OR(D165="MSEN",D165="MV40",D165="MV50",D165="MV60",D165="MV70",D165="MV80",D165="MU23",D165="MU19",D165="MU17"),COUNTIF(D$2:D165,"M*"),"")</f>
        <v/>
      </c>
      <c r="AD165" s="3" t="str">
        <f>IF(OR(D165="MU23",D165="MU19",D165="MU17"),COUNTIF(D$2:D165,"MU*"),"")</f>
        <v/>
      </c>
      <c r="AE165" s="3" t="str">
        <f>IF(OR(D165="MU19",D165="MU17"),COUNTIF(D$2:D165,"MU1*"),"")</f>
        <v/>
      </c>
      <c r="AF165" s="3" t="str">
        <f>IF(OR(D165="MU17"),COUNTIF(D$2:D165,"MU17"),"")</f>
        <v/>
      </c>
      <c r="AL165" s="3" t="str">
        <f>IF(OR(D165="MV40",D165="MV50",D165="MV60",D165="MV70",D165="MV80"),COUNTIF(D$2:D165,"MV*"),"")</f>
        <v/>
      </c>
      <c r="AM165" s="3" t="str">
        <f>IF(OR(D165="MV50",D165="MV60",D165="MV70",D165="MV80"),COUNTIF(D$2:D165,"MV50")+COUNTIF(D$2:D165,"MV60")+COUNTIF(D$2:D165,"MV70")+COUNTIF(D$2:D165,"MV80"),"")</f>
        <v/>
      </c>
      <c r="AN165" s="3" t="str">
        <f>IF(OR(D165="MV60",D165="MV70",D165="MV80"),COUNTIF(D$2:D165,"MV60")+COUNTIF(D$2:D165,"MV70")+COUNTIF(D$2:D165,"MV80"),"")</f>
        <v/>
      </c>
      <c r="AO165" s="3" t="str">
        <f>IF(OR(D165="MV70",D165="MV80"),COUNTIF(D$2:D165,"MV70")+COUNTIF(D$2:D165,"MV80"),"")</f>
        <v/>
      </c>
      <c r="AP165" s="26" t="str">
        <f>IF(OR(D165="FSEN",D165="FV40",D165="FV50",D165="FV60",D165="FV70",D165="FV80",D165="FU23",D165="FU19",D165="FU17"),COUNTIF(D$2:D165,"F*"),"")</f>
        <v/>
      </c>
      <c r="AQ165" s="3" t="str">
        <f>IF(OR(D165="FU23",D165="FU19",D165="FU17"),COUNTIF(D$2:D165,"FU*"),"")</f>
        <v/>
      </c>
      <c r="AR165" s="3" t="str">
        <f>IF(OR(D165="FU19",D165="FU17"),COUNTIF(D$2:D165,"FU1*"),"")</f>
        <v/>
      </c>
      <c r="AS165" s="3" t="str">
        <f>IF(OR(D165="FU17"),COUNTIF(D$2:D165,"FU17"),"")</f>
        <v/>
      </c>
      <c r="AT165" s="3" t="str">
        <f>IF(OR(D165="FV40",D165="FV50",D165="FV60",D165="FV70",D165="FV80"),COUNTIF(D$2:D165,"FV*"),"")</f>
        <v/>
      </c>
      <c r="AU165" s="3" t="str">
        <f>IF(OR(D165="FV50",D165="FV60",D165="FV70",D165="FV80"),COUNTIF(D$2:D165,"FV50")+COUNTIF(D$2:D165,"FV60")+COUNTIF(D$2:D165,"FV70")+COUNTIF(D$2:D165,"FV80"),"")</f>
        <v/>
      </c>
      <c r="AV165" s="3" t="str">
        <f>IF(OR(D165="FV60",D165="FV70",D165="FV80"),COUNTIF(D$2:D165,"FV60")+COUNTIF(D$2:D165,"FV70")+COUNTIF(D$2:D165,"FV80"),"")</f>
        <v/>
      </c>
      <c r="AW165" s="3" t="str">
        <f>IF(OR(D165="FV70",D165="FV80"),COUNTIF(D$2:D165,"FV70")+COUNTIF(D$2:D165,"FV80"),"")</f>
        <v/>
      </c>
      <c r="AX165" s="24"/>
    </row>
    <row r="166" spans="1:50" x14ac:dyDescent="0.45">
      <c r="A166" s="3" t="str">
        <v/>
      </c>
      <c r="B166" t="str">
        <v/>
      </c>
      <c r="C166" t="str">
        <v/>
      </c>
      <c r="D166" s="3" t="str">
        <v/>
      </c>
      <c r="E166" s="19" t="str">
        <v/>
      </c>
      <c r="F166" s="42" t="str">
        <f t="shared" si="91"/>
        <v/>
      </c>
      <c r="G166" s="36" t="str">
        <f>IF(OR(C166="",C166=" ",C166="FRA",C166="unattached",C166="(no club)",F166="F"),"",COUNTIFS(C$2:C166,C166,D$2:D166,"M*"))</f>
        <v/>
      </c>
      <c r="H166" t="str">
        <f t="shared" si="92"/>
        <v/>
      </c>
      <c r="I166" t="str">
        <f t="shared" si="93"/>
        <v/>
      </c>
      <c r="J166" t="str">
        <f t="shared" si="94"/>
        <v/>
      </c>
      <c r="K166" t="str">
        <f t="shared" si="95"/>
        <v/>
      </c>
      <c r="L166" t="str">
        <f t="shared" si="96"/>
        <v/>
      </c>
      <c r="M166" t="str">
        <f t="shared" si="97"/>
        <v/>
      </c>
      <c r="N166" t="str">
        <f t="shared" si="98"/>
        <v/>
      </c>
      <c r="O166" t="str">
        <f t="shared" si="99"/>
        <v/>
      </c>
      <c r="P166" t="str">
        <f t="shared" si="100"/>
        <v/>
      </c>
      <c r="Q166" t="str">
        <f t="shared" si="101"/>
        <v/>
      </c>
      <c r="R166" s="26" t="str">
        <f>IF(OR(C166="",C166=" ",C166="FRA",C166="unattached",C166="(no club)",F166="M"),"",COUNTIFS(C$2:C166,C166,D$2:D166,"F*"))</f>
        <v/>
      </c>
      <c r="S166" t="str">
        <f t="shared" si="102"/>
        <v/>
      </c>
      <c r="T166" t="str">
        <f t="shared" si="103"/>
        <v/>
      </c>
      <c r="U166" t="str">
        <f t="shared" si="104"/>
        <v/>
      </c>
      <c r="V166" t="str">
        <f t="shared" si="109"/>
        <v/>
      </c>
      <c r="W166" t="str">
        <f t="shared" si="105"/>
        <v/>
      </c>
      <c r="X166" t="str">
        <f t="shared" si="110"/>
        <v/>
      </c>
      <c r="Y166" t="str">
        <f t="shared" si="106"/>
        <v/>
      </c>
      <c r="Z166" t="str">
        <f t="shared" si="111"/>
        <v/>
      </c>
      <c r="AA166" t="str">
        <f t="shared" si="107"/>
        <v/>
      </c>
      <c r="AB166" t="str">
        <f t="shared" si="108"/>
        <v/>
      </c>
      <c r="AC166" s="26" t="str">
        <f>IF(OR(D166="MSEN",D166="MV40",D166="MV50",D166="MV60",D166="MV70",D166="MV80",D166="MU23",D166="MU19",D166="MU17"),COUNTIF(D$2:D166,"M*"),"")</f>
        <v/>
      </c>
      <c r="AD166" s="3" t="str">
        <f>IF(OR(D166="MU23",D166="MU19",D166="MU17"),COUNTIF(D$2:D166,"MU*"),"")</f>
        <v/>
      </c>
      <c r="AE166" s="3" t="str">
        <f>IF(OR(D166="MU19",D166="MU17"),COUNTIF(D$2:D166,"MU1*"),"")</f>
        <v/>
      </c>
      <c r="AF166" s="3" t="str">
        <f>IF(OR(D166="MU17"),COUNTIF(D$2:D166,"MU17"),"")</f>
        <v/>
      </c>
      <c r="AL166" s="3" t="str">
        <f>IF(OR(D166="MV40",D166="MV50",D166="MV60",D166="MV70",D166="MV80"),COUNTIF(D$2:D166,"MV*"),"")</f>
        <v/>
      </c>
      <c r="AM166" s="3" t="str">
        <f>IF(OR(D166="MV50",D166="MV60",D166="MV70",D166="MV80"),COUNTIF(D$2:D166,"MV50")+COUNTIF(D$2:D166,"MV60")+COUNTIF(D$2:D166,"MV70")+COUNTIF(D$2:D166,"MV80"),"")</f>
        <v/>
      </c>
      <c r="AN166" s="3" t="str">
        <f>IF(OR(D166="MV60",D166="MV70",D166="MV80"),COUNTIF(D$2:D166,"MV60")+COUNTIF(D$2:D166,"MV70")+COUNTIF(D$2:D166,"MV80"),"")</f>
        <v/>
      </c>
      <c r="AO166" s="3" t="str">
        <f>IF(OR(D166="MV70",D166="MV80"),COUNTIF(D$2:D166,"MV70")+COUNTIF(D$2:D166,"MV80"),"")</f>
        <v/>
      </c>
      <c r="AP166" s="26" t="str">
        <f>IF(OR(D166="FSEN",D166="FV40",D166="FV50",D166="FV60",D166="FV70",D166="FV80",D166="FU23",D166="FU19",D166="FU17"),COUNTIF(D$2:D166,"F*"),"")</f>
        <v/>
      </c>
      <c r="AQ166" s="3" t="str">
        <f>IF(OR(D166="FU23",D166="FU19",D166="FU17"),COUNTIF(D$2:D166,"FU*"),"")</f>
        <v/>
      </c>
      <c r="AR166" s="3" t="str">
        <f>IF(OR(D166="FU19",D166="FU17"),COUNTIF(D$2:D166,"FU1*"),"")</f>
        <v/>
      </c>
      <c r="AS166" s="3" t="str">
        <f>IF(OR(D166="FU17"),COUNTIF(D$2:D166,"FU17"),"")</f>
        <v/>
      </c>
      <c r="AT166" s="3" t="str">
        <f>IF(OR(D166="FV40",D166="FV50",D166="FV60",D166="FV70",D166="FV80"),COUNTIF(D$2:D166,"FV*"),"")</f>
        <v/>
      </c>
      <c r="AU166" s="3" t="str">
        <f>IF(OR(D166="FV50",D166="FV60",D166="FV70",D166="FV80"),COUNTIF(D$2:D166,"FV50")+COUNTIF(D$2:D166,"FV60")+COUNTIF(D$2:D166,"FV70")+COUNTIF(D$2:D166,"FV80"),"")</f>
        <v/>
      </c>
      <c r="AV166" s="3" t="str">
        <f>IF(OR(D166="FV60",D166="FV70",D166="FV80"),COUNTIF(D$2:D166,"FV60")+COUNTIF(D$2:D166,"FV70")+COUNTIF(D$2:D166,"FV80"),"")</f>
        <v/>
      </c>
      <c r="AW166" s="3" t="str">
        <f>IF(OR(D166="FV70",D166="FV80"),COUNTIF(D$2:D166,"FV70")+COUNTIF(D$2:D166,"FV80"),"")</f>
        <v/>
      </c>
      <c r="AX166" s="24"/>
    </row>
    <row r="167" spans="1:50" x14ac:dyDescent="0.45">
      <c r="A167" s="3" t="str">
        <v/>
      </c>
      <c r="B167" t="str">
        <v/>
      </c>
      <c r="C167" t="str">
        <v/>
      </c>
      <c r="D167" s="3" t="str">
        <v/>
      </c>
      <c r="E167" s="19" t="str">
        <v/>
      </c>
      <c r="F167" s="42" t="str">
        <f t="shared" si="91"/>
        <v/>
      </c>
      <c r="G167" s="36" t="str">
        <f>IF(OR(C167="",C167=" ",C167="FRA",C167="unattached",C167="(no club)",F167="F"),"",COUNTIFS(C$2:C167,C167,D$2:D167,"M*"))</f>
        <v/>
      </c>
      <c r="H167" t="str">
        <f t="shared" si="92"/>
        <v/>
      </c>
      <c r="I167" t="str">
        <f t="shared" si="93"/>
        <v/>
      </c>
      <c r="J167" t="str">
        <f t="shared" si="94"/>
        <v/>
      </c>
      <c r="K167" t="str">
        <f t="shared" si="95"/>
        <v/>
      </c>
      <c r="L167" t="str">
        <f t="shared" si="96"/>
        <v/>
      </c>
      <c r="M167" t="str">
        <f t="shared" si="97"/>
        <v/>
      </c>
      <c r="N167" t="str">
        <f t="shared" si="98"/>
        <v/>
      </c>
      <c r="O167" t="str">
        <f t="shared" si="99"/>
        <v/>
      </c>
      <c r="P167" t="str">
        <f t="shared" si="100"/>
        <v/>
      </c>
      <c r="Q167" t="str">
        <f t="shared" si="101"/>
        <v/>
      </c>
      <c r="R167" s="26" t="str">
        <f>IF(OR(C167="",C167=" ",C167="FRA",C167="unattached",C167="(no club)",F167="M"),"",COUNTIFS(C$2:C167,C167,D$2:D167,"F*"))</f>
        <v/>
      </c>
      <c r="S167" t="str">
        <f t="shared" si="102"/>
        <v/>
      </c>
      <c r="T167" t="str">
        <f t="shared" si="103"/>
        <v/>
      </c>
      <c r="U167" t="str">
        <f t="shared" si="104"/>
        <v/>
      </c>
      <c r="V167" t="str">
        <f t="shared" si="109"/>
        <v/>
      </c>
      <c r="W167" t="str">
        <f t="shared" si="105"/>
        <v/>
      </c>
      <c r="X167" t="str">
        <f t="shared" si="110"/>
        <v/>
      </c>
      <c r="Y167" t="str">
        <f t="shared" si="106"/>
        <v/>
      </c>
      <c r="Z167" t="str">
        <f t="shared" si="111"/>
        <v/>
      </c>
      <c r="AA167" t="str">
        <f t="shared" si="107"/>
        <v/>
      </c>
      <c r="AB167" t="str">
        <f t="shared" si="108"/>
        <v/>
      </c>
      <c r="AC167" s="26" t="str">
        <f>IF(OR(D167="MSEN",D167="MV40",D167="MV50",D167="MV60",D167="MV70",D167="MV80",D167="MU23",D167="MU19",D167="MU17"),COUNTIF(D$2:D167,"M*"),"")</f>
        <v/>
      </c>
      <c r="AD167" s="3" t="str">
        <f>IF(OR(D167="MU23",D167="MU19",D167="MU17"),COUNTIF(D$2:D167,"MU*"),"")</f>
        <v/>
      </c>
      <c r="AE167" s="3" t="str">
        <f>IF(OR(D167="MU19",D167="MU17"),COUNTIF(D$2:D167,"MU1*"),"")</f>
        <v/>
      </c>
      <c r="AF167" s="3" t="str">
        <f>IF(OR(D167="MU17"),COUNTIF(D$2:D167,"MU17"),"")</f>
        <v/>
      </c>
      <c r="AL167" s="3" t="str">
        <f>IF(OR(D167="MV40",D167="MV50",D167="MV60",D167="MV70",D167="MV80"),COUNTIF(D$2:D167,"MV*"),"")</f>
        <v/>
      </c>
      <c r="AM167" s="3" t="str">
        <f>IF(OR(D167="MV50",D167="MV60",D167="MV70",D167="MV80"),COUNTIF(D$2:D167,"MV50")+COUNTIF(D$2:D167,"MV60")+COUNTIF(D$2:D167,"MV70")+COUNTIF(D$2:D167,"MV80"),"")</f>
        <v/>
      </c>
      <c r="AN167" s="3" t="str">
        <f>IF(OR(D167="MV60",D167="MV70",D167="MV80"),COUNTIF(D$2:D167,"MV60")+COUNTIF(D$2:D167,"MV70")+COUNTIF(D$2:D167,"MV80"),"")</f>
        <v/>
      </c>
      <c r="AO167" s="3" t="str">
        <f>IF(OR(D167="MV70",D167="MV80"),COUNTIF(D$2:D167,"MV70")+COUNTIF(D$2:D167,"MV80"),"")</f>
        <v/>
      </c>
      <c r="AP167" s="26" t="str">
        <f>IF(OR(D167="FSEN",D167="FV40",D167="FV50",D167="FV60",D167="FV70",D167="FV80",D167="FU23",D167="FU19",D167="FU17"),COUNTIF(D$2:D167,"F*"),"")</f>
        <v/>
      </c>
      <c r="AQ167" s="3" t="str">
        <f>IF(OR(D167="FU23",D167="FU19",D167="FU17"),COUNTIF(D$2:D167,"FU*"),"")</f>
        <v/>
      </c>
      <c r="AR167" s="3" t="str">
        <f>IF(OR(D167="FU19",D167="FU17"),COUNTIF(D$2:D167,"FU1*"),"")</f>
        <v/>
      </c>
      <c r="AS167" s="3" t="str">
        <f>IF(OR(D167="FU17"),COUNTIF(D$2:D167,"FU17"),"")</f>
        <v/>
      </c>
      <c r="AT167" s="3" t="str">
        <f>IF(OR(D167="FV40",D167="FV50",D167="FV60",D167="FV70",D167="FV80"),COUNTIF(D$2:D167,"FV*"),"")</f>
        <v/>
      </c>
      <c r="AU167" s="3" t="str">
        <f>IF(OR(D167="FV50",D167="FV60",D167="FV70",D167="FV80"),COUNTIF(D$2:D167,"FV50")+COUNTIF(D$2:D167,"FV60")+COUNTIF(D$2:D167,"FV70")+COUNTIF(D$2:D167,"FV80"),"")</f>
        <v/>
      </c>
      <c r="AV167" s="3" t="str">
        <f>IF(OR(D167="FV60",D167="FV70",D167="FV80"),COUNTIF(D$2:D167,"FV60")+COUNTIF(D$2:D167,"FV70")+COUNTIF(D$2:D167,"FV80"),"")</f>
        <v/>
      </c>
      <c r="AW167" s="3" t="str">
        <f>IF(OR(D167="FV70",D167="FV80"),COUNTIF(D$2:D167,"FV70")+COUNTIF(D$2:D167,"FV80"),"")</f>
        <v/>
      </c>
      <c r="AX167" s="24"/>
    </row>
    <row r="168" spans="1:50" x14ac:dyDescent="0.45">
      <c r="A168" s="3" t="str">
        <v/>
      </c>
      <c r="B168" t="str">
        <v/>
      </c>
      <c r="C168" t="str">
        <v/>
      </c>
      <c r="D168" s="3" t="str">
        <v/>
      </c>
      <c r="E168" s="19" t="str">
        <v/>
      </c>
      <c r="F168" s="42" t="str">
        <f t="shared" si="91"/>
        <v/>
      </c>
      <c r="G168" s="36" t="str">
        <f>IF(OR(C168="",C168=" ",C168="FRA",C168="unattached",C168="(no club)",F168="F"),"",COUNTIFS(C$2:C168,C168,D$2:D168,"M*"))</f>
        <v/>
      </c>
      <c r="H168" t="str">
        <f t="shared" si="92"/>
        <v/>
      </c>
      <c r="I168" t="str">
        <f t="shared" si="93"/>
        <v/>
      </c>
      <c r="J168" t="str">
        <f t="shared" si="94"/>
        <v/>
      </c>
      <c r="K168" t="str">
        <f t="shared" si="95"/>
        <v/>
      </c>
      <c r="L168" t="str">
        <f t="shared" si="96"/>
        <v/>
      </c>
      <c r="M168" t="str">
        <f t="shared" si="97"/>
        <v/>
      </c>
      <c r="N168" t="str">
        <f t="shared" si="98"/>
        <v/>
      </c>
      <c r="O168" t="str">
        <f t="shared" si="99"/>
        <v/>
      </c>
      <c r="P168" t="str">
        <f t="shared" si="100"/>
        <v/>
      </c>
      <c r="Q168" t="str">
        <f t="shared" si="101"/>
        <v/>
      </c>
      <c r="R168" s="26" t="str">
        <f>IF(OR(C168="",C168=" ",C168="FRA",C168="unattached",C168="(no club)",F168="M"),"",COUNTIFS(C$2:C168,C168,D$2:D168,"F*"))</f>
        <v/>
      </c>
      <c r="S168" t="str">
        <f t="shared" si="102"/>
        <v/>
      </c>
      <c r="T168" t="str">
        <f t="shared" si="103"/>
        <v/>
      </c>
      <c r="U168" t="str">
        <f t="shared" si="104"/>
        <v/>
      </c>
      <c r="V168" t="str">
        <f t="shared" si="109"/>
        <v/>
      </c>
      <c r="W168" t="str">
        <f t="shared" si="105"/>
        <v/>
      </c>
      <c r="X168" t="str">
        <f t="shared" si="110"/>
        <v/>
      </c>
      <c r="Y168" t="str">
        <f t="shared" si="106"/>
        <v/>
      </c>
      <c r="Z168" t="str">
        <f t="shared" si="111"/>
        <v/>
      </c>
      <c r="AA168" t="str">
        <f t="shared" si="107"/>
        <v/>
      </c>
      <c r="AB168" t="str">
        <f t="shared" si="108"/>
        <v/>
      </c>
      <c r="AC168" s="26" t="str">
        <f>IF(OR(D168="MSEN",D168="MV40",D168="MV50",D168="MV60",D168="MV70",D168="MV80",D168="MU23",D168="MU19",D168="MU17"),COUNTIF(D$2:D168,"M*"),"")</f>
        <v/>
      </c>
      <c r="AD168" s="3" t="str">
        <f>IF(OR(D168="MU23",D168="MU19",D168="MU17"),COUNTIF(D$2:D168,"MU*"),"")</f>
        <v/>
      </c>
      <c r="AE168" s="3" t="str">
        <f>IF(OR(D168="MU19",D168="MU17"),COUNTIF(D$2:D168,"MU1*"),"")</f>
        <v/>
      </c>
      <c r="AF168" s="3" t="str">
        <f>IF(OR(D168="MU17"),COUNTIF(D$2:D168,"MU17"),"")</f>
        <v/>
      </c>
      <c r="AL168" s="3" t="str">
        <f>IF(OR(D168="MV40",D168="MV50",D168="MV60",D168="MV70",D168="MV80"),COUNTIF(D$2:D168,"MV*"),"")</f>
        <v/>
      </c>
      <c r="AM168" s="3" t="str">
        <f>IF(OR(D168="MV50",D168="MV60",D168="MV70",D168="MV80"),COUNTIF(D$2:D168,"MV50")+COUNTIF(D$2:D168,"MV60")+COUNTIF(D$2:D168,"MV70")+COUNTIF(D$2:D168,"MV80"),"")</f>
        <v/>
      </c>
      <c r="AN168" s="3" t="str">
        <f>IF(OR(D168="MV60",D168="MV70",D168="MV80"),COUNTIF(D$2:D168,"MV60")+COUNTIF(D$2:D168,"MV70")+COUNTIF(D$2:D168,"MV80"),"")</f>
        <v/>
      </c>
      <c r="AO168" s="3" t="str">
        <f>IF(OR(D168="MV70",D168="MV80"),COUNTIF(D$2:D168,"MV70")+COUNTIF(D$2:D168,"MV80"),"")</f>
        <v/>
      </c>
      <c r="AP168" s="26" t="str">
        <f>IF(OR(D168="FSEN",D168="FV40",D168="FV50",D168="FV60",D168="FV70",D168="FV80",D168="FU23",D168="FU19",D168="FU17"),COUNTIF(D$2:D168,"F*"),"")</f>
        <v/>
      </c>
      <c r="AQ168" s="3" t="str">
        <f>IF(OR(D168="FU23",D168="FU19",D168="FU17"),COUNTIF(D$2:D168,"FU*"),"")</f>
        <v/>
      </c>
      <c r="AR168" s="3" t="str">
        <f>IF(OR(D168="FU19",D168="FU17"),COUNTIF(D$2:D168,"FU1*"),"")</f>
        <v/>
      </c>
      <c r="AS168" s="3" t="str">
        <f>IF(OR(D168="FU17"),COUNTIF(D$2:D168,"FU17"),"")</f>
        <v/>
      </c>
      <c r="AT168" s="3" t="str">
        <f>IF(OR(D168="FV40",D168="FV50",D168="FV60",D168="FV70",D168="FV80"),COUNTIF(D$2:D168,"FV*"),"")</f>
        <v/>
      </c>
      <c r="AU168" s="3" t="str">
        <f>IF(OR(D168="FV50",D168="FV60",D168="FV70",D168="FV80"),COUNTIF(D$2:D168,"FV50")+COUNTIF(D$2:D168,"FV60")+COUNTIF(D$2:D168,"FV70")+COUNTIF(D$2:D168,"FV80"),"")</f>
        <v/>
      </c>
      <c r="AV168" s="3" t="str">
        <f>IF(OR(D168="FV60",D168="FV70",D168="FV80"),COUNTIF(D$2:D168,"FV60")+COUNTIF(D$2:D168,"FV70")+COUNTIF(D$2:D168,"FV80"),"")</f>
        <v/>
      </c>
      <c r="AW168" s="3" t="str">
        <f>IF(OR(D168="FV70",D168="FV80"),COUNTIF(D$2:D168,"FV70")+COUNTIF(D$2:D168,"FV80"),"")</f>
        <v/>
      </c>
      <c r="AX168" s="24"/>
    </row>
    <row r="169" spans="1:50" x14ac:dyDescent="0.45">
      <c r="A169" s="3" t="str">
        <v/>
      </c>
      <c r="B169" t="str">
        <v/>
      </c>
      <c r="C169" t="str">
        <v/>
      </c>
      <c r="D169" s="3" t="str">
        <v/>
      </c>
      <c r="E169" s="19" t="str">
        <v/>
      </c>
      <c r="F169" s="42" t="str">
        <f t="shared" si="91"/>
        <v/>
      </c>
      <c r="G169" s="36" t="str">
        <f>IF(OR(C169="",C169=" ",C169="FRA",C169="unattached",C169="(no club)",F169="F"),"",COUNTIFS(C$2:C169,C169,D$2:D169,"M*"))</f>
        <v/>
      </c>
      <c r="H169" t="str">
        <f t="shared" si="92"/>
        <v/>
      </c>
      <c r="I169" t="str">
        <f t="shared" si="93"/>
        <v/>
      </c>
      <c r="J169" t="str">
        <f t="shared" si="94"/>
        <v/>
      </c>
      <c r="K169" t="str">
        <f t="shared" si="95"/>
        <v/>
      </c>
      <c r="L169" t="str">
        <f t="shared" si="96"/>
        <v/>
      </c>
      <c r="M169" t="str">
        <f t="shared" si="97"/>
        <v/>
      </c>
      <c r="N169" t="str">
        <f t="shared" si="98"/>
        <v/>
      </c>
      <c r="O169" t="str">
        <f t="shared" si="99"/>
        <v/>
      </c>
      <c r="P169" t="str">
        <f t="shared" si="100"/>
        <v/>
      </c>
      <c r="Q169" t="str">
        <f t="shared" si="101"/>
        <v/>
      </c>
      <c r="R169" s="26" t="str">
        <f>IF(OR(C169="",C169=" ",C169="FRA",C169="unattached",C169="(no club)",F169="M"),"",COUNTIFS(C$2:C169,C169,D$2:D169,"F*"))</f>
        <v/>
      </c>
      <c r="S169" t="str">
        <f t="shared" si="102"/>
        <v/>
      </c>
      <c r="T169" t="str">
        <f t="shared" si="103"/>
        <v/>
      </c>
      <c r="U169" t="str">
        <f t="shared" si="104"/>
        <v/>
      </c>
      <c r="V169" t="str">
        <f t="shared" si="109"/>
        <v/>
      </c>
      <c r="W169" t="str">
        <f t="shared" si="105"/>
        <v/>
      </c>
      <c r="X169" t="str">
        <f t="shared" si="110"/>
        <v/>
      </c>
      <c r="Y169" t="str">
        <f t="shared" si="106"/>
        <v/>
      </c>
      <c r="Z169" t="str">
        <f t="shared" si="111"/>
        <v/>
      </c>
      <c r="AA169" t="str">
        <f t="shared" si="107"/>
        <v/>
      </c>
      <c r="AB169" t="str">
        <f t="shared" si="108"/>
        <v/>
      </c>
      <c r="AC169" s="26" t="str">
        <f>IF(OR(D169="MSEN",D169="MV40",D169="MV50",D169="MV60",D169="MV70",D169="MV80",D169="MU23",D169="MU19",D169="MU17"),COUNTIF(D$2:D169,"M*"),"")</f>
        <v/>
      </c>
      <c r="AD169" s="3" t="str">
        <f>IF(OR(D169="MU23",D169="MU19",D169="MU17"),COUNTIF(D$2:D169,"MU*"),"")</f>
        <v/>
      </c>
      <c r="AE169" s="3" t="str">
        <f>IF(OR(D169="MU19",D169="MU17"),COUNTIF(D$2:D169,"MU1*"),"")</f>
        <v/>
      </c>
      <c r="AF169" s="3" t="str">
        <f>IF(OR(D169="MU17"),COUNTIF(D$2:D169,"MU17"),"")</f>
        <v/>
      </c>
      <c r="AL169" s="3" t="str">
        <f>IF(OR(D169="MV40",D169="MV50",D169="MV60",D169="MV70",D169="MV80"),COUNTIF(D$2:D169,"MV*"),"")</f>
        <v/>
      </c>
      <c r="AM169" s="3" t="str">
        <f>IF(OR(D169="MV50",D169="MV60",D169="MV70",D169="MV80"),COUNTIF(D$2:D169,"MV50")+COUNTIF(D$2:D169,"MV60")+COUNTIF(D$2:D169,"MV70")+COUNTIF(D$2:D169,"MV80"),"")</f>
        <v/>
      </c>
      <c r="AN169" s="3" t="str">
        <f>IF(OR(D169="MV60",D169="MV70",D169="MV80"),COUNTIF(D$2:D169,"MV60")+COUNTIF(D$2:D169,"MV70")+COUNTIF(D$2:D169,"MV80"),"")</f>
        <v/>
      </c>
      <c r="AO169" s="3" t="str">
        <f>IF(OR(D169="MV70",D169="MV80"),COUNTIF(D$2:D169,"MV70")+COUNTIF(D$2:D169,"MV80"),"")</f>
        <v/>
      </c>
      <c r="AP169" s="26" t="str">
        <f>IF(OR(D169="FSEN",D169="FV40",D169="FV50",D169="FV60",D169="FV70",D169="FV80",D169="FU23",D169="FU19",D169="FU17"),COUNTIF(D$2:D169,"F*"),"")</f>
        <v/>
      </c>
      <c r="AQ169" s="3" t="str">
        <f>IF(OR(D169="FU23",D169="FU19",D169="FU17"),COUNTIF(D$2:D169,"FU*"),"")</f>
        <v/>
      </c>
      <c r="AR169" s="3" t="str">
        <f>IF(OR(D169="FU19",D169="FU17"),COUNTIF(D$2:D169,"FU1*"),"")</f>
        <v/>
      </c>
      <c r="AS169" s="3" t="str">
        <f>IF(OR(D169="FU17"),COUNTIF(D$2:D169,"FU17"),"")</f>
        <v/>
      </c>
      <c r="AT169" s="3" t="str">
        <f>IF(OR(D169="FV40",D169="FV50",D169="FV60",D169="FV70",D169="FV80"),COUNTIF(D$2:D169,"FV*"),"")</f>
        <v/>
      </c>
      <c r="AU169" s="3" t="str">
        <f>IF(OR(D169="FV50",D169="FV60",D169="FV70",D169="FV80"),COUNTIF(D$2:D169,"FV50")+COUNTIF(D$2:D169,"FV60")+COUNTIF(D$2:D169,"FV70")+COUNTIF(D$2:D169,"FV80"),"")</f>
        <v/>
      </c>
      <c r="AV169" s="3" t="str">
        <f>IF(OR(D169="FV60",D169="FV70",D169="FV80"),COUNTIF(D$2:D169,"FV60")+COUNTIF(D$2:D169,"FV70")+COUNTIF(D$2:D169,"FV80"),"")</f>
        <v/>
      </c>
      <c r="AW169" s="3" t="str">
        <f>IF(OR(D169="FV70",D169="FV80"),COUNTIF(D$2:D169,"FV70")+COUNTIF(D$2:D169,"FV80"),"")</f>
        <v/>
      </c>
      <c r="AX169" s="24"/>
    </row>
    <row r="170" spans="1:50" x14ac:dyDescent="0.45">
      <c r="A170" s="3" t="str">
        <v/>
      </c>
      <c r="B170" t="str">
        <v/>
      </c>
      <c r="C170" t="str">
        <v/>
      </c>
      <c r="D170" s="3" t="str">
        <v/>
      </c>
      <c r="E170" s="19" t="str">
        <v/>
      </c>
      <c r="F170" s="42" t="str">
        <f t="shared" si="91"/>
        <v/>
      </c>
      <c r="G170" s="36" t="str">
        <f>IF(OR(C170="",C170=" ",C170="FRA",C170="unattached",C170="(no club)",F170="F"),"",COUNTIFS(C$2:C170,C170,D$2:D170,"M*"))</f>
        <v/>
      </c>
      <c r="H170" t="str">
        <f t="shared" si="92"/>
        <v/>
      </c>
      <c r="I170" t="str">
        <f t="shared" si="93"/>
        <v/>
      </c>
      <c r="J170" t="str">
        <f t="shared" si="94"/>
        <v/>
      </c>
      <c r="K170" t="str">
        <f t="shared" si="95"/>
        <v/>
      </c>
      <c r="L170" t="str">
        <f t="shared" si="96"/>
        <v/>
      </c>
      <c r="M170" t="str">
        <f t="shared" si="97"/>
        <v/>
      </c>
      <c r="N170" t="str">
        <f t="shared" si="98"/>
        <v/>
      </c>
      <c r="O170" t="str">
        <f t="shared" si="99"/>
        <v/>
      </c>
      <c r="P170" t="str">
        <f t="shared" si="100"/>
        <v/>
      </c>
      <c r="Q170" t="str">
        <f t="shared" si="101"/>
        <v/>
      </c>
      <c r="R170" s="26" t="str">
        <f>IF(OR(C170="",C170=" ",C170="FRA",C170="unattached",C170="(no club)",F170="M"),"",COUNTIFS(C$2:C170,C170,D$2:D170,"F*"))</f>
        <v/>
      </c>
      <c r="S170" t="str">
        <f t="shared" si="102"/>
        <v/>
      </c>
      <c r="T170" t="str">
        <f t="shared" si="103"/>
        <v/>
      </c>
      <c r="U170" t="str">
        <f t="shared" si="104"/>
        <v/>
      </c>
      <c r="V170" t="str">
        <f t="shared" si="109"/>
        <v/>
      </c>
      <c r="W170" t="str">
        <f t="shared" si="105"/>
        <v/>
      </c>
      <c r="X170" t="str">
        <f t="shared" si="110"/>
        <v/>
      </c>
      <c r="Y170" t="str">
        <f t="shared" si="106"/>
        <v/>
      </c>
      <c r="Z170" t="str">
        <f t="shared" si="111"/>
        <v/>
      </c>
      <c r="AA170" t="str">
        <f t="shared" si="107"/>
        <v/>
      </c>
      <c r="AB170" t="str">
        <f t="shared" si="108"/>
        <v/>
      </c>
      <c r="AC170" s="26" t="str">
        <f>IF(OR(D170="MSEN",D170="MV40",D170="MV50",D170="MV60",D170="MV70",D170="MV80",D170="MU23",D170="MU19",D170="MU17"),COUNTIF(D$2:D170,"M*"),"")</f>
        <v/>
      </c>
      <c r="AD170" s="3" t="str">
        <f>IF(OR(D170="MU23",D170="MU19",D170="MU17"),COUNTIF(D$2:D170,"MU*"),"")</f>
        <v/>
      </c>
      <c r="AE170" s="3" t="str">
        <f>IF(OR(D170="MU19",D170="MU17"),COUNTIF(D$2:D170,"MU1*"),"")</f>
        <v/>
      </c>
      <c r="AF170" s="3" t="str">
        <f>IF(OR(D170="MU17"),COUNTIF(D$2:D170,"MU17"),"")</f>
        <v/>
      </c>
      <c r="AL170" s="3" t="str">
        <f>IF(OR(D170="MV40",D170="MV50",D170="MV60",D170="MV70",D170="MV80"),COUNTIF(D$2:D170,"MV*"),"")</f>
        <v/>
      </c>
      <c r="AM170" s="3" t="str">
        <f>IF(OR(D170="MV50",D170="MV60",D170="MV70",D170="MV80"),COUNTIF(D$2:D170,"MV50")+COUNTIF(D$2:D170,"MV60")+COUNTIF(D$2:D170,"MV70")+COUNTIF(D$2:D170,"MV80"),"")</f>
        <v/>
      </c>
      <c r="AN170" s="3" t="str">
        <f>IF(OR(D170="MV60",D170="MV70",D170="MV80"),COUNTIF(D$2:D170,"MV60")+COUNTIF(D$2:D170,"MV70")+COUNTIF(D$2:D170,"MV80"),"")</f>
        <v/>
      </c>
      <c r="AO170" s="3" t="str">
        <f>IF(OR(D170="MV70",D170="MV80"),COUNTIF(D$2:D170,"MV70")+COUNTIF(D$2:D170,"MV80"),"")</f>
        <v/>
      </c>
      <c r="AP170" s="26" t="str">
        <f>IF(OR(D170="FSEN",D170="FV40",D170="FV50",D170="FV60",D170="FV70",D170="FV80",D170="FU23",D170="FU19",D170="FU17"),COUNTIF(D$2:D170,"F*"),"")</f>
        <v/>
      </c>
      <c r="AQ170" s="3" t="str">
        <f>IF(OR(D170="FU23",D170="FU19",D170="FU17"),COUNTIF(D$2:D170,"FU*"),"")</f>
        <v/>
      </c>
      <c r="AR170" s="3" t="str">
        <f>IF(OR(D170="FU19",D170="FU17"),COUNTIF(D$2:D170,"FU1*"),"")</f>
        <v/>
      </c>
      <c r="AS170" s="3" t="str">
        <f>IF(OR(D170="FU17"),COUNTIF(D$2:D170,"FU17"),"")</f>
        <v/>
      </c>
      <c r="AT170" s="3" t="str">
        <f>IF(OR(D170="FV40",D170="FV50",D170="FV60",D170="FV70",D170="FV80"),COUNTIF(D$2:D170,"FV*"),"")</f>
        <v/>
      </c>
      <c r="AU170" s="3" t="str">
        <f>IF(OR(D170="FV50",D170="FV60",D170="FV70",D170="FV80"),COUNTIF(D$2:D170,"FV50")+COUNTIF(D$2:D170,"FV60")+COUNTIF(D$2:D170,"FV70")+COUNTIF(D$2:D170,"FV80"),"")</f>
        <v/>
      </c>
      <c r="AV170" s="3" t="str">
        <f>IF(OR(D170="FV60",D170="FV70",D170="FV80"),COUNTIF(D$2:D170,"FV60")+COUNTIF(D$2:D170,"FV70")+COUNTIF(D$2:D170,"FV80"),"")</f>
        <v/>
      </c>
      <c r="AW170" s="3" t="str">
        <f>IF(OR(D170="FV70",D170="FV80"),COUNTIF(D$2:D170,"FV70")+COUNTIF(D$2:D170,"FV80"),"")</f>
        <v/>
      </c>
      <c r="AX170" s="24"/>
    </row>
    <row r="171" spans="1:50" x14ac:dyDescent="0.45">
      <c r="A171" s="3" t="str">
        <v/>
      </c>
      <c r="B171" t="str">
        <v/>
      </c>
      <c r="C171" t="str">
        <v/>
      </c>
      <c r="D171" s="3" t="str">
        <v/>
      </c>
      <c r="E171" s="19" t="str">
        <v/>
      </c>
      <c r="F171" s="42" t="str">
        <f t="shared" si="91"/>
        <v/>
      </c>
      <c r="G171" s="36" t="str">
        <f>IF(OR(C171="",C171=" ",C171="FRA",C171="unattached",C171="(no club)",F171="F"),"",COUNTIFS(C$2:C171,C171,D$2:D171,"M*"))</f>
        <v/>
      </c>
      <c r="H171" t="str">
        <f t="shared" si="92"/>
        <v/>
      </c>
      <c r="I171" t="str">
        <f t="shared" si="93"/>
        <v/>
      </c>
      <c r="J171" t="str">
        <f t="shared" si="94"/>
        <v/>
      </c>
      <c r="K171" t="str">
        <f t="shared" si="95"/>
        <v/>
      </c>
      <c r="L171" t="str">
        <f t="shared" si="96"/>
        <v/>
      </c>
      <c r="M171" t="str">
        <f t="shared" si="97"/>
        <v/>
      </c>
      <c r="N171" t="str">
        <f t="shared" si="98"/>
        <v/>
      </c>
      <c r="O171" t="str">
        <f t="shared" si="99"/>
        <v/>
      </c>
      <c r="P171" t="str">
        <f t="shared" si="100"/>
        <v/>
      </c>
      <c r="Q171" t="str">
        <f t="shared" si="101"/>
        <v/>
      </c>
      <c r="R171" s="26" t="str">
        <f>IF(OR(C171="",C171=" ",C171="FRA",C171="unattached",C171="(no club)",F171="M"),"",COUNTIFS(C$2:C171,C171,D$2:D171,"F*"))</f>
        <v/>
      </c>
      <c r="S171" t="str">
        <f t="shared" si="102"/>
        <v/>
      </c>
      <c r="T171" t="str">
        <f t="shared" si="103"/>
        <v/>
      </c>
      <c r="U171" t="str">
        <f t="shared" si="104"/>
        <v/>
      </c>
      <c r="V171" t="str">
        <f t="shared" si="109"/>
        <v/>
      </c>
      <c r="W171" t="str">
        <f t="shared" si="105"/>
        <v/>
      </c>
      <c r="X171" t="str">
        <f t="shared" si="110"/>
        <v/>
      </c>
      <c r="Y171" t="str">
        <f t="shared" si="106"/>
        <v/>
      </c>
      <c r="Z171" t="str">
        <f t="shared" si="111"/>
        <v/>
      </c>
      <c r="AA171" t="str">
        <f t="shared" si="107"/>
        <v/>
      </c>
      <c r="AB171" t="str">
        <f t="shared" si="108"/>
        <v/>
      </c>
      <c r="AC171" s="26" t="str">
        <f>IF(OR(D171="MSEN",D171="MV40",D171="MV50",D171="MV60",D171="MV70",D171="MV80",D171="MU23",D171="MU19",D171="MU17"),COUNTIF(D$2:D171,"M*"),"")</f>
        <v/>
      </c>
      <c r="AD171" s="3" t="str">
        <f>IF(OR(D171="MU23",D171="MU19",D171="MU17"),COUNTIF(D$2:D171,"MU*"),"")</f>
        <v/>
      </c>
      <c r="AE171" s="3" t="str">
        <f>IF(OR(D171="MU19",D171="MU17"),COUNTIF(D$2:D171,"MU1*"),"")</f>
        <v/>
      </c>
      <c r="AF171" s="3" t="str">
        <f>IF(OR(D171="MU17"),COUNTIF(D$2:D171,"MU17"),"")</f>
        <v/>
      </c>
      <c r="AL171" s="3" t="str">
        <f>IF(OR(D171="MV40",D171="MV50",D171="MV60",D171="MV70",D171="MV80"),COUNTIF(D$2:D171,"MV*"),"")</f>
        <v/>
      </c>
      <c r="AM171" s="3" t="str">
        <f>IF(OR(D171="MV50",D171="MV60",D171="MV70",D171="MV80"),COUNTIF(D$2:D171,"MV50")+COUNTIF(D$2:D171,"MV60")+COUNTIF(D$2:D171,"MV70")+COUNTIF(D$2:D171,"MV80"),"")</f>
        <v/>
      </c>
      <c r="AN171" s="3" t="str">
        <f>IF(OR(D171="MV60",D171="MV70",D171="MV80"),COUNTIF(D$2:D171,"MV60")+COUNTIF(D$2:D171,"MV70")+COUNTIF(D$2:D171,"MV80"),"")</f>
        <v/>
      </c>
      <c r="AO171" s="3" t="str">
        <f>IF(OR(D171="MV70",D171="MV80"),COUNTIF(D$2:D171,"MV70")+COUNTIF(D$2:D171,"MV80"),"")</f>
        <v/>
      </c>
      <c r="AP171" s="26" t="str">
        <f>IF(OR(D171="FSEN",D171="FV40",D171="FV50",D171="FV60",D171="FV70",D171="FV80",D171="FU23",D171="FU19",D171="FU17"),COUNTIF(D$2:D171,"F*"),"")</f>
        <v/>
      </c>
      <c r="AQ171" s="3" t="str">
        <f>IF(OR(D171="FU23",D171="FU19",D171="FU17"),COUNTIF(D$2:D171,"FU*"),"")</f>
        <v/>
      </c>
      <c r="AR171" s="3" t="str">
        <f>IF(OR(D171="FU19",D171="FU17"),COUNTIF(D$2:D171,"FU1*"),"")</f>
        <v/>
      </c>
      <c r="AS171" s="3" t="str">
        <f>IF(OR(D171="FU17"),COUNTIF(D$2:D171,"FU17"),"")</f>
        <v/>
      </c>
      <c r="AT171" s="3" t="str">
        <f>IF(OR(D171="FV40",D171="FV50",D171="FV60",D171="FV70",D171="FV80"),COUNTIF(D$2:D171,"FV*"),"")</f>
        <v/>
      </c>
      <c r="AU171" s="3" t="str">
        <f>IF(OR(D171="FV50",D171="FV60",D171="FV70",D171="FV80"),COUNTIF(D$2:D171,"FV50")+COUNTIF(D$2:D171,"FV60")+COUNTIF(D$2:D171,"FV70")+COUNTIF(D$2:D171,"FV80"),"")</f>
        <v/>
      </c>
      <c r="AV171" s="3" t="str">
        <f>IF(OR(D171="FV60",D171="FV70",D171="FV80"),COUNTIF(D$2:D171,"FV60")+COUNTIF(D$2:D171,"FV70")+COUNTIF(D$2:D171,"FV80"),"")</f>
        <v/>
      </c>
      <c r="AW171" s="3" t="str">
        <f>IF(OR(D171="FV70",D171="FV80"),COUNTIF(D$2:D171,"FV70")+COUNTIF(D$2:D171,"FV80"),"")</f>
        <v/>
      </c>
      <c r="AX171" s="24"/>
    </row>
    <row r="172" spans="1:50" x14ac:dyDescent="0.45">
      <c r="A172" s="3" t="str">
        <v/>
      </c>
      <c r="B172" t="str">
        <v/>
      </c>
      <c r="C172" t="str">
        <v/>
      </c>
      <c r="D172" s="3" t="str">
        <v/>
      </c>
      <c r="E172" s="19" t="str">
        <v/>
      </c>
      <c r="F172" s="42" t="str">
        <f t="shared" si="91"/>
        <v/>
      </c>
      <c r="G172" s="36" t="str">
        <f>IF(OR(C172="",C172=" ",C172="FRA",C172="unattached",C172="(no club)",F172="F"),"",COUNTIFS(C$2:C172,C172,D$2:D172,"M*"))</f>
        <v/>
      </c>
      <c r="H172" t="str">
        <f t="shared" si="92"/>
        <v/>
      </c>
      <c r="I172" t="str">
        <f t="shared" si="93"/>
        <v/>
      </c>
      <c r="J172" t="str">
        <f t="shared" si="94"/>
        <v/>
      </c>
      <c r="K172" t="str">
        <f t="shared" si="95"/>
        <v/>
      </c>
      <c r="L172" t="str">
        <f t="shared" si="96"/>
        <v/>
      </c>
      <c r="M172" t="str">
        <f t="shared" si="97"/>
        <v/>
      </c>
      <c r="N172" t="str">
        <f t="shared" si="98"/>
        <v/>
      </c>
      <c r="O172" t="str">
        <f t="shared" si="99"/>
        <v/>
      </c>
      <c r="P172" t="str">
        <f t="shared" si="100"/>
        <v/>
      </c>
      <c r="Q172" t="str">
        <f t="shared" si="101"/>
        <v/>
      </c>
      <c r="R172" s="26" t="str">
        <f>IF(OR(C172="",C172=" ",C172="FRA",C172="unattached",C172="(no club)",F172="M"),"",COUNTIFS(C$2:C172,C172,D$2:D172,"F*"))</f>
        <v/>
      </c>
      <c r="S172" t="str">
        <f t="shared" si="102"/>
        <v/>
      </c>
      <c r="T172" t="str">
        <f t="shared" si="103"/>
        <v/>
      </c>
      <c r="U172" t="str">
        <f t="shared" si="104"/>
        <v/>
      </c>
      <c r="V172" t="str">
        <f t="shared" si="109"/>
        <v/>
      </c>
      <c r="W172" t="str">
        <f t="shared" si="105"/>
        <v/>
      </c>
      <c r="X172" t="str">
        <f t="shared" si="110"/>
        <v/>
      </c>
      <c r="Y172" t="str">
        <f t="shared" si="106"/>
        <v/>
      </c>
      <c r="Z172" t="str">
        <f t="shared" si="111"/>
        <v/>
      </c>
      <c r="AA172" t="str">
        <f t="shared" si="107"/>
        <v/>
      </c>
      <c r="AB172" t="str">
        <f t="shared" si="108"/>
        <v/>
      </c>
      <c r="AC172" s="26" t="str">
        <f>IF(OR(D172="MSEN",D172="MV40",D172="MV50",D172="MV60",D172="MV70",D172="MV80",D172="MU23",D172="MU19",D172="MU17"),COUNTIF(D$2:D172,"M*"),"")</f>
        <v/>
      </c>
      <c r="AD172" s="3" t="str">
        <f>IF(OR(D172="MU23",D172="MU19",D172="MU17"),COUNTIF(D$2:D172,"MU*"),"")</f>
        <v/>
      </c>
      <c r="AE172" s="3" t="str">
        <f>IF(OR(D172="MU19",D172="MU17"),COUNTIF(D$2:D172,"MU1*"),"")</f>
        <v/>
      </c>
      <c r="AF172" s="3" t="str">
        <f>IF(OR(D172="MU17"),COUNTIF(D$2:D172,"MU17"),"")</f>
        <v/>
      </c>
      <c r="AL172" s="3" t="str">
        <f>IF(OR(D172="MV40",D172="MV50",D172="MV60",D172="MV70",D172="MV80"),COUNTIF(D$2:D172,"MV*"),"")</f>
        <v/>
      </c>
      <c r="AM172" s="3" t="str">
        <f>IF(OR(D172="MV50",D172="MV60",D172="MV70",D172="MV80"),COUNTIF(D$2:D172,"MV50")+COUNTIF(D$2:D172,"MV60")+COUNTIF(D$2:D172,"MV70")+COUNTIF(D$2:D172,"MV80"),"")</f>
        <v/>
      </c>
      <c r="AN172" s="3" t="str">
        <f>IF(OR(D172="MV60",D172="MV70",D172="MV80"),COUNTIF(D$2:D172,"MV60")+COUNTIF(D$2:D172,"MV70")+COUNTIF(D$2:D172,"MV80"),"")</f>
        <v/>
      </c>
      <c r="AO172" s="3" t="str">
        <f>IF(OR(D172="MV70",D172="MV80"),COUNTIF(D$2:D172,"MV70")+COUNTIF(D$2:D172,"MV80"),"")</f>
        <v/>
      </c>
      <c r="AP172" s="26" t="str">
        <f>IF(OR(D172="FSEN",D172="FV40",D172="FV50",D172="FV60",D172="FV70",D172="FV80",D172="FU23",D172="FU19",D172="FU17"),COUNTIF(D$2:D172,"F*"),"")</f>
        <v/>
      </c>
      <c r="AQ172" s="3" t="str">
        <f>IF(OR(D172="FU23",D172="FU19",D172="FU17"),COUNTIF(D$2:D172,"FU*"),"")</f>
        <v/>
      </c>
      <c r="AR172" s="3" t="str">
        <f>IF(OR(D172="FU19",D172="FU17"),COUNTIF(D$2:D172,"FU1*"),"")</f>
        <v/>
      </c>
      <c r="AS172" s="3" t="str">
        <f>IF(OR(D172="FU17"),COUNTIF(D$2:D172,"FU17"),"")</f>
        <v/>
      </c>
      <c r="AT172" s="3" t="str">
        <f>IF(OR(D172="FV40",D172="FV50",D172="FV60",D172="FV70",D172="FV80"),COUNTIF(D$2:D172,"FV*"),"")</f>
        <v/>
      </c>
      <c r="AU172" s="3" t="str">
        <f>IF(OR(D172="FV50",D172="FV60",D172="FV70",D172="FV80"),COUNTIF(D$2:D172,"FV50")+COUNTIF(D$2:D172,"FV60")+COUNTIF(D$2:D172,"FV70")+COUNTIF(D$2:D172,"FV80"),"")</f>
        <v/>
      </c>
      <c r="AV172" s="3" t="str">
        <f>IF(OR(D172="FV60",D172="FV70",D172="FV80"),COUNTIF(D$2:D172,"FV60")+COUNTIF(D$2:D172,"FV70")+COUNTIF(D$2:D172,"FV80"),"")</f>
        <v/>
      </c>
      <c r="AW172" s="3" t="str">
        <f>IF(OR(D172="FV70",D172="FV80"),COUNTIF(D$2:D172,"FV70")+COUNTIF(D$2:D172,"FV80"),"")</f>
        <v/>
      </c>
      <c r="AX172" s="24"/>
    </row>
    <row r="173" spans="1:50" x14ac:dyDescent="0.45">
      <c r="A173" s="3" t="str">
        <v/>
      </c>
      <c r="B173" t="str">
        <v/>
      </c>
      <c r="C173" t="str">
        <v/>
      </c>
      <c r="D173" s="3" t="str">
        <v/>
      </c>
      <c r="E173" s="19" t="str">
        <v/>
      </c>
      <c r="F173" s="42" t="str">
        <f t="shared" si="91"/>
        <v/>
      </c>
      <c r="G173" s="36" t="str">
        <f>IF(OR(C173="",C173=" ",C173="FRA",C173="unattached",C173="(no club)",F173="F"),"",COUNTIFS(C$2:C173,C173,D$2:D173,"M*"))</f>
        <v/>
      </c>
      <c r="H173" t="str">
        <f t="shared" si="92"/>
        <v/>
      </c>
      <c r="I173" t="str">
        <f t="shared" si="93"/>
        <v/>
      </c>
      <c r="J173" t="str">
        <f t="shared" si="94"/>
        <v/>
      </c>
      <c r="K173" t="str">
        <f t="shared" si="95"/>
        <v/>
      </c>
      <c r="L173" t="str">
        <f t="shared" si="96"/>
        <v/>
      </c>
      <c r="M173" t="str">
        <f t="shared" si="97"/>
        <v/>
      </c>
      <c r="N173" t="str">
        <f t="shared" si="98"/>
        <v/>
      </c>
      <c r="O173" t="str">
        <f t="shared" si="99"/>
        <v/>
      </c>
      <c r="P173" t="str">
        <f t="shared" si="100"/>
        <v/>
      </c>
      <c r="Q173" t="str">
        <f t="shared" si="101"/>
        <v/>
      </c>
      <c r="R173" s="26" t="str">
        <f>IF(OR(C173="",C173=" ",C173="FRA",C173="unattached",C173="(no club)",F173="M"),"",COUNTIFS(C$2:C173,C173,D$2:D173,"F*"))</f>
        <v/>
      </c>
      <c r="S173" t="str">
        <f t="shared" si="102"/>
        <v/>
      </c>
      <c r="T173" t="str">
        <f t="shared" si="103"/>
        <v/>
      </c>
      <c r="U173" t="str">
        <f t="shared" si="104"/>
        <v/>
      </c>
      <c r="V173" t="str">
        <f t="shared" si="109"/>
        <v/>
      </c>
      <c r="W173" t="str">
        <f t="shared" si="105"/>
        <v/>
      </c>
      <c r="X173" t="str">
        <f t="shared" si="110"/>
        <v/>
      </c>
      <c r="Y173" t="str">
        <f t="shared" si="106"/>
        <v/>
      </c>
      <c r="Z173" t="str">
        <f t="shared" si="111"/>
        <v/>
      </c>
      <c r="AA173" t="str">
        <f t="shared" si="107"/>
        <v/>
      </c>
      <c r="AB173" t="str">
        <f t="shared" si="108"/>
        <v/>
      </c>
      <c r="AC173" s="26" t="str">
        <f>IF(OR(D173="MSEN",D173="MV40",D173="MV50",D173="MV60",D173="MV70",D173="MV80",D173="MU23",D173="MU19",D173="MU17"),COUNTIF(D$2:D173,"M*"),"")</f>
        <v/>
      </c>
      <c r="AD173" s="3" t="str">
        <f>IF(OR(D173="MU23",D173="MU19",D173="MU17"),COUNTIF(D$2:D173,"MU*"),"")</f>
        <v/>
      </c>
      <c r="AE173" s="3" t="str">
        <f>IF(OR(D173="MU19",D173="MU17"),COUNTIF(D$2:D173,"MU1*"),"")</f>
        <v/>
      </c>
      <c r="AF173" s="3" t="str">
        <f>IF(OR(D173="MU17"),COUNTIF(D$2:D173,"MU17"),"")</f>
        <v/>
      </c>
      <c r="AL173" s="3" t="str">
        <f>IF(OR(D173="MV40",D173="MV50",D173="MV60",D173="MV70",D173="MV80"),COUNTIF(D$2:D173,"MV*"),"")</f>
        <v/>
      </c>
      <c r="AM173" s="3" t="str">
        <f>IF(OR(D173="MV50",D173="MV60",D173="MV70",D173="MV80"),COUNTIF(D$2:D173,"MV50")+COUNTIF(D$2:D173,"MV60")+COUNTIF(D$2:D173,"MV70")+COUNTIF(D$2:D173,"MV80"),"")</f>
        <v/>
      </c>
      <c r="AN173" s="3" t="str">
        <f>IF(OR(D173="MV60",D173="MV70",D173="MV80"),COUNTIF(D$2:D173,"MV60")+COUNTIF(D$2:D173,"MV70")+COUNTIF(D$2:D173,"MV80"),"")</f>
        <v/>
      </c>
      <c r="AO173" s="3" t="str">
        <f>IF(OR(D173="MV70",D173="MV80"),COUNTIF(D$2:D173,"MV70")+COUNTIF(D$2:D173,"MV80"),"")</f>
        <v/>
      </c>
      <c r="AP173" s="26" t="str">
        <f>IF(OR(D173="FSEN",D173="FV40",D173="FV50",D173="FV60",D173="FV70",D173="FV80",D173="FU23",D173="FU19",D173="FU17"),COUNTIF(D$2:D173,"F*"),"")</f>
        <v/>
      </c>
      <c r="AQ173" s="3" t="str">
        <f>IF(OR(D173="FU23",D173="FU19",D173="FU17"),COUNTIF(D$2:D173,"FU*"),"")</f>
        <v/>
      </c>
      <c r="AR173" s="3" t="str">
        <f>IF(OR(D173="FU19",D173="FU17"),COUNTIF(D$2:D173,"FU1*"),"")</f>
        <v/>
      </c>
      <c r="AS173" s="3" t="str">
        <f>IF(OR(D173="FU17"),COUNTIF(D$2:D173,"FU17"),"")</f>
        <v/>
      </c>
      <c r="AT173" s="3" t="str">
        <f>IF(OR(D173="FV40",D173="FV50",D173="FV60",D173="FV70",D173="FV80"),COUNTIF(D$2:D173,"FV*"),"")</f>
        <v/>
      </c>
      <c r="AU173" s="3" t="str">
        <f>IF(OR(D173="FV50",D173="FV60",D173="FV70",D173="FV80"),COUNTIF(D$2:D173,"FV50")+COUNTIF(D$2:D173,"FV60")+COUNTIF(D$2:D173,"FV70")+COUNTIF(D$2:D173,"FV80"),"")</f>
        <v/>
      </c>
      <c r="AV173" s="3" t="str">
        <f>IF(OR(D173="FV60",D173="FV70",D173="FV80"),COUNTIF(D$2:D173,"FV60")+COUNTIF(D$2:D173,"FV70")+COUNTIF(D$2:D173,"FV80"),"")</f>
        <v/>
      </c>
      <c r="AW173" s="3" t="str">
        <f>IF(OR(D173="FV70",D173="FV80"),COUNTIF(D$2:D173,"FV70")+COUNTIF(D$2:D173,"FV80"),"")</f>
        <v/>
      </c>
      <c r="AX173" s="24"/>
    </row>
    <row r="174" spans="1:50" x14ac:dyDescent="0.45">
      <c r="A174" s="3" t="str">
        <v/>
      </c>
      <c r="B174" t="str">
        <v/>
      </c>
      <c r="C174" t="str">
        <v/>
      </c>
      <c r="D174" s="3" t="str">
        <v/>
      </c>
      <c r="E174" s="19" t="str">
        <v/>
      </c>
      <c r="F174" s="42" t="str">
        <f t="shared" si="91"/>
        <v/>
      </c>
      <c r="G174" s="36" t="str">
        <f>IF(OR(C174="",C174=" ",C174="FRA",C174="unattached",C174="(no club)",F174="F"),"",COUNTIFS(C$2:C174,C174,D$2:D174,"M*"))</f>
        <v/>
      </c>
      <c r="H174" t="str">
        <f t="shared" si="92"/>
        <v/>
      </c>
      <c r="I174" t="str">
        <f t="shared" si="93"/>
        <v/>
      </c>
      <c r="J174" t="str">
        <f t="shared" si="94"/>
        <v/>
      </c>
      <c r="K174" t="str">
        <f t="shared" si="95"/>
        <v/>
      </c>
      <c r="L174" t="str">
        <f t="shared" si="96"/>
        <v/>
      </c>
      <c r="M174" t="str">
        <f t="shared" si="97"/>
        <v/>
      </c>
      <c r="N174" t="str">
        <f t="shared" si="98"/>
        <v/>
      </c>
      <c r="O174" t="str">
        <f t="shared" si="99"/>
        <v/>
      </c>
      <c r="P174" t="str">
        <f t="shared" si="100"/>
        <v/>
      </c>
      <c r="Q174" t="str">
        <f t="shared" si="101"/>
        <v/>
      </c>
      <c r="R174" s="26" t="str">
        <f>IF(OR(C174="",C174=" ",C174="FRA",C174="unattached",C174="(no club)",F174="M"),"",COUNTIFS(C$2:C174,C174,D$2:D174,"F*"))</f>
        <v/>
      </c>
      <c r="S174" t="str">
        <f t="shared" si="102"/>
        <v/>
      </c>
      <c r="T174" t="str">
        <f t="shared" si="103"/>
        <v/>
      </c>
      <c r="U174" t="str">
        <f t="shared" si="104"/>
        <v/>
      </c>
      <c r="V174" t="str">
        <f t="shared" si="109"/>
        <v/>
      </c>
      <c r="W174" t="str">
        <f t="shared" si="105"/>
        <v/>
      </c>
      <c r="X174" t="str">
        <f t="shared" si="110"/>
        <v/>
      </c>
      <c r="Y174" t="str">
        <f t="shared" si="106"/>
        <v/>
      </c>
      <c r="Z174" t="str">
        <f t="shared" si="111"/>
        <v/>
      </c>
      <c r="AA174" t="str">
        <f t="shared" si="107"/>
        <v/>
      </c>
      <c r="AB174" t="str">
        <f t="shared" si="108"/>
        <v/>
      </c>
      <c r="AC174" s="26" t="str">
        <f>IF(OR(D174="MSEN",D174="MV40",D174="MV50",D174="MV60",D174="MV70",D174="MV80",D174="MU23",D174="MU19",D174="MU17"),COUNTIF(D$2:D174,"M*"),"")</f>
        <v/>
      </c>
      <c r="AD174" s="3" t="str">
        <f>IF(OR(D174="MU23",D174="MU19",D174="MU17"),COUNTIF(D$2:D174,"MU*"),"")</f>
        <v/>
      </c>
      <c r="AE174" s="3" t="str">
        <f>IF(OR(D174="MU19",D174="MU17"),COUNTIF(D$2:D174,"MU1*"),"")</f>
        <v/>
      </c>
      <c r="AF174" s="3" t="str">
        <f>IF(OR(D174="MU17"),COUNTIF(D$2:D174,"MU17"),"")</f>
        <v/>
      </c>
      <c r="AL174" s="3" t="str">
        <f>IF(OR(D174="MV40",D174="MV50",D174="MV60",D174="MV70",D174="MV80"),COUNTIF(D$2:D174,"MV*"),"")</f>
        <v/>
      </c>
      <c r="AM174" s="3" t="str">
        <f>IF(OR(D174="MV50",D174="MV60",D174="MV70",D174="MV80"),COUNTIF(D$2:D174,"MV50")+COUNTIF(D$2:D174,"MV60")+COUNTIF(D$2:D174,"MV70")+COUNTIF(D$2:D174,"MV80"),"")</f>
        <v/>
      </c>
      <c r="AN174" s="3" t="str">
        <f>IF(OR(D174="MV60",D174="MV70",D174="MV80"),COUNTIF(D$2:D174,"MV60")+COUNTIF(D$2:D174,"MV70")+COUNTIF(D$2:D174,"MV80"),"")</f>
        <v/>
      </c>
      <c r="AO174" s="3" t="str">
        <f>IF(OR(D174="MV70",D174="MV80"),COUNTIF(D$2:D174,"MV70")+COUNTIF(D$2:D174,"MV80"),"")</f>
        <v/>
      </c>
      <c r="AP174" s="26" t="str">
        <f>IF(OR(D174="FSEN",D174="FV40",D174="FV50",D174="FV60",D174="FV70",D174="FV80",D174="FU23",D174="FU19",D174="FU17"),COUNTIF(D$2:D174,"F*"),"")</f>
        <v/>
      </c>
      <c r="AQ174" s="3" t="str">
        <f>IF(OR(D174="FU23",D174="FU19",D174="FU17"),COUNTIF(D$2:D174,"FU*"),"")</f>
        <v/>
      </c>
      <c r="AR174" s="3" t="str">
        <f>IF(OR(D174="FU19",D174="FU17"),COUNTIF(D$2:D174,"FU1*"),"")</f>
        <v/>
      </c>
      <c r="AS174" s="3" t="str">
        <f>IF(OR(D174="FU17"),COUNTIF(D$2:D174,"FU17"),"")</f>
        <v/>
      </c>
      <c r="AT174" s="3" t="str">
        <f>IF(OR(D174="FV40",D174="FV50",D174="FV60",D174="FV70",D174="FV80"),COUNTIF(D$2:D174,"FV*"),"")</f>
        <v/>
      </c>
      <c r="AU174" s="3" t="str">
        <f>IF(OR(D174="FV50",D174="FV60",D174="FV70",D174="FV80"),COUNTIF(D$2:D174,"FV50")+COUNTIF(D$2:D174,"FV60")+COUNTIF(D$2:D174,"FV70")+COUNTIF(D$2:D174,"FV80"),"")</f>
        <v/>
      </c>
      <c r="AV174" s="3" t="str">
        <f>IF(OR(D174="FV60",D174="FV70",D174="FV80"),COUNTIF(D$2:D174,"FV60")+COUNTIF(D$2:D174,"FV70")+COUNTIF(D$2:D174,"FV80"),"")</f>
        <v/>
      </c>
      <c r="AW174" s="3" t="str">
        <f>IF(OR(D174="FV70",D174="FV80"),COUNTIF(D$2:D174,"FV70")+COUNTIF(D$2:D174,"FV80"),"")</f>
        <v/>
      </c>
      <c r="AX174" s="24"/>
    </row>
    <row r="175" spans="1:50" x14ac:dyDescent="0.45">
      <c r="A175" s="3" t="str">
        <v/>
      </c>
      <c r="B175" t="str">
        <v/>
      </c>
      <c r="C175" t="str">
        <v/>
      </c>
      <c r="D175" s="3" t="str">
        <v/>
      </c>
      <c r="E175" s="19" t="str">
        <v/>
      </c>
      <c r="F175" s="42" t="str">
        <f t="shared" si="91"/>
        <v/>
      </c>
      <c r="G175" s="36" t="str">
        <f>IF(OR(C175="",C175=" ",C175="FRA",C175="unattached",C175="(no club)",F175="F"),"",COUNTIFS(C$2:C175,C175,D$2:D175,"M*"))</f>
        <v/>
      </c>
      <c r="H175" t="str">
        <f t="shared" si="92"/>
        <v/>
      </c>
      <c r="I175" t="str">
        <f t="shared" si="93"/>
        <v/>
      </c>
      <c r="J175" t="str">
        <f t="shared" si="94"/>
        <v/>
      </c>
      <c r="K175" t="str">
        <f t="shared" si="95"/>
        <v/>
      </c>
      <c r="L175" t="str">
        <f t="shared" si="96"/>
        <v/>
      </c>
      <c r="M175" t="str">
        <f t="shared" si="97"/>
        <v/>
      </c>
      <c r="N175" t="str">
        <f t="shared" si="98"/>
        <v/>
      </c>
      <c r="O175" t="str">
        <f t="shared" si="99"/>
        <v/>
      </c>
      <c r="P175" t="str">
        <f t="shared" si="100"/>
        <v/>
      </c>
      <c r="Q175" t="str">
        <f t="shared" si="101"/>
        <v/>
      </c>
      <c r="R175" s="26" t="str">
        <f>IF(OR(C175="",C175=" ",C175="FRA",C175="unattached",C175="(no club)",F175="M"),"",COUNTIFS(C$2:C175,C175,D$2:D175,"F*"))</f>
        <v/>
      </c>
      <c r="S175" t="str">
        <f t="shared" si="102"/>
        <v/>
      </c>
      <c r="T175" t="str">
        <f t="shared" si="103"/>
        <v/>
      </c>
      <c r="U175" t="str">
        <f t="shared" si="104"/>
        <v/>
      </c>
      <c r="V175" t="str">
        <f t="shared" si="109"/>
        <v/>
      </c>
      <c r="W175" t="str">
        <f t="shared" si="105"/>
        <v/>
      </c>
      <c r="X175" t="str">
        <f t="shared" si="110"/>
        <v/>
      </c>
      <c r="Y175" t="str">
        <f t="shared" si="106"/>
        <v/>
      </c>
      <c r="Z175" t="str">
        <f t="shared" si="111"/>
        <v/>
      </c>
      <c r="AA175" t="str">
        <f t="shared" si="107"/>
        <v/>
      </c>
      <c r="AB175" t="str">
        <f t="shared" si="108"/>
        <v/>
      </c>
      <c r="AC175" s="26" t="str">
        <f>IF(OR(D175="MSEN",D175="MV40",D175="MV50",D175="MV60",D175="MV70",D175="MV80",D175="MU23",D175="MU19",D175="MU17"),COUNTIF(D$2:D175,"M*"),"")</f>
        <v/>
      </c>
      <c r="AD175" s="3" t="str">
        <f>IF(OR(D175="MU23",D175="MU19",D175="MU17"),COUNTIF(D$2:D175,"MU*"),"")</f>
        <v/>
      </c>
      <c r="AE175" s="3" t="str">
        <f>IF(OR(D175="MU19",D175="MU17"),COUNTIF(D$2:D175,"MU1*"),"")</f>
        <v/>
      </c>
      <c r="AF175" s="3" t="str">
        <f>IF(OR(D175="MU17"),COUNTIF(D$2:D175,"MU17"),"")</f>
        <v/>
      </c>
      <c r="AL175" s="3" t="str">
        <f>IF(OR(D175="MV40",D175="MV50",D175="MV60",D175="MV70",D175="MV80"),COUNTIF(D$2:D175,"MV*"),"")</f>
        <v/>
      </c>
      <c r="AM175" s="3" t="str">
        <f>IF(OR(D175="MV50",D175="MV60",D175="MV70",D175="MV80"),COUNTIF(D$2:D175,"MV50")+COUNTIF(D$2:D175,"MV60")+COUNTIF(D$2:D175,"MV70")+COUNTIF(D$2:D175,"MV80"),"")</f>
        <v/>
      </c>
      <c r="AN175" s="3" t="str">
        <f>IF(OR(D175="MV60",D175="MV70",D175="MV80"),COUNTIF(D$2:D175,"MV60")+COUNTIF(D$2:D175,"MV70")+COUNTIF(D$2:D175,"MV80"),"")</f>
        <v/>
      </c>
      <c r="AO175" s="3" t="str">
        <f>IF(OR(D175="MV70",D175="MV80"),COUNTIF(D$2:D175,"MV70")+COUNTIF(D$2:D175,"MV80"),"")</f>
        <v/>
      </c>
      <c r="AP175" s="26" t="str">
        <f>IF(OR(D175="FSEN",D175="FV40",D175="FV50",D175="FV60",D175="FV70",D175="FV80",D175="FU23",D175="FU19",D175="FU17"),COUNTIF(D$2:D175,"F*"),"")</f>
        <v/>
      </c>
      <c r="AQ175" s="3" t="str">
        <f>IF(OR(D175="FU23",D175="FU19",D175="FU17"),COUNTIF(D$2:D175,"FU*"),"")</f>
        <v/>
      </c>
      <c r="AR175" s="3" t="str">
        <f>IF(OR(D175="FU19",D175="FU17"),COUNTIF(D$2:D175,"FU1*"),"")</f>
        <v/>
      </c>
      <c r="AS175" s="3" t="str">
        <f>IF(OR(D175="FU17"),COUNTIF(D$2:D175,"FU17"),"")</f>
        <v/>
      </c>
      <c r="AT175" s="3" t="str">
        <f>IF(OR(D175="FV40",D175="FV50",D175="FV60",D175="FV70",D175="FV80"),COUNTIF(D$2:D175,"FV*"),"")</f>
        <v/>
      </c>
      <c r="AU175" s="3" t="str">
        <f>IF(OR(D175="FV50",D175="FV60",D175="FV70",D175="FV80"),COUNTIF(D$2:D175,"FV50")+COUNTIF(D$2:D175,"FV60")+COUNTIF(D$2:D175,"FV70")+COUNTIF(D$2:D175,"FV80"),"")</f>
        <v/>
      </c>
      <c r="AV175" s="3" t="str">
        <f>IF(OR(D175="FV60",D175="FV70",D175="FV80"),COUNTIF(D$2:D175,"FV60")+COUNTIF(D$2:D175,"FV70")+COUNTIF(D$2:D175,"FV80"),"")</f>
        <v/>
      </c>
      <c r="AW175" s="3" t="str">
        <f>IF(OR(D175="FV70",D175="FV80"),COUNTIF(D$2:D175,"FV70")+COUNTIF(D$2:D175,"FV80"),"")</f>
        <v/>
      </c>
      <c r="AX175" s="24"/>
    </row>
    <row r="176" spans="1:50" x14ac:dyDescent="0.45">
      <c r="A176" s="3" t="str">
        <v/>
      </c>
      <c r="B176" t="str">
        <v/>
      </c>
      <c r="C176" t="str">
        <v/>
      </c>
      <c r="D176" s="3" t="str">
        <v/>
      </c>
      <c r="E176" s="19" t="str">
        <v/>
      </c>
      <c r="F176" s="42" t="str">
        <f t="shared" si="91"/>
        <v/>
      </c>
      <c r="G176" s="36" t="str">
        <f>IF(OR(C176="",C176=" ",C176="FRA",C176="unattached",C176="(no club)",F176="F"),"",COUNTIFS(C$2:C176,C176,D$2:D176,"M*"))</f>
        <v/>
      </c>
      <c r="H176" t="str">
        <f t="shared" si="92"/>
        <v/>
      </c>
      <c r="I176" t="str">
        <f t="shared" si="93"/>
        <v/>
      </c>
      <c r="J176" t="str">
        <f t="shared" si="94"/>
        <v/>
      </c>
      <c r="K176" t="str">
        <f t="shared" si="95"/>
        <v/>
      </c>
      <c r="L176" t="str">
        <f t="shared" si="96"/>
        <v/>
      </c>
      <c r="M176" t="str">
        <f t="shared" si="97"/>
        <v/>
      </c>
      <c r="N176" t="str">
        <f t="shared" si="98"/>
        <v/>
      </c>
      <c r="O176" t="str">
        <f t="shared" si="99"/>
        <v/>
      </c>
      <c r="P176" t="str">
        <f t="shared" si="100"/>
        <v/>
      </c>
      <c r="Q176" t="str">
        <f t="shared" si="101"/>
        <v/>
      </c>
      <c r="R176" s="26" t="str">
        <f>IF(OR(C176="",C176=" ",C176="FRA",C176="unattached",C176="(no club)",F176="M"),"",COUNTIFS(C$2:C176,C176,D$2:D176,"F*"))</f>
        <v/>
      </c>
      <c r="S176" t="str">
        <f t="shared" si="102"/>
        <v/>
      </c>
      <c r="T176" t="str">
        <f t="shared" si="103"/>
        <v/>
      </c>
      <c r="U176" t="str">
        <f t="shared" si="104"/>
        <v/>
      </c>
      <c r="V176" t="str">
        <f t="shared" si="109"/>
        <v/>
      </c>
      <c r="W176" t="str">
        <f t="shared" si="105"/>
        <v/>
      </c>
      <c r="X176" t="str">
        <f t="shared" si="110"/>
        <v/>
      </c>
      <c r="Y176" t="str">
        <f t="shared" si="106"/>
        <v/>
      </c>
      <c r="Z176" t="str">
        <f t="shared" si="111"/>
        <v/>
      </c>
      <c r="AA176" t="str">
        <f t="shared" si="107"/>
        <v/>
      </c>
      <c r="AB176" t="str">
        <f t="shared" si="108"/>
        <v/>
      </c>
      <c r="AC176" s="26" t="str">
        <f>IF(OR(D176="MSEN",D176="MV40",D176="MV50",D176="MV60",D176="MV70",D176="MV80",D176="MU23",D176="MU19",D176="MU17"),COUNTIF(D$2:D176,"M*"),"")</f>
        <v/>
      </c>
      <c r="AD176" s="3" t="str">
        <f>IF(OR(D176="MU23",D176="MU19",D176="MU17"),COUNTIF(D$2:D176,"MU*"),"")</f>
        <v/>
      </c>
      <c r="AE176" s="3" t="str">
        <f>IF(OR(D176="MU19",D176="MU17"),COUNTIF(D$2:D176,"MU1*"),"")</f>
        <v/>
      </c>
      <c r="AF176" s="3" t="str">
        <f>IF(OR(D176="MU17"),COUNTIF(D$2:D176,"MU17"),"")</f>
        <v/>
      </c>
      <c r="AL176" s="3" t="str">
        <f>IF(OR(D176="MV40",D176="MV50",D176="MV60",D176="MV70",D176="MV80"),COUNTIF(D$2:D176,"MV*"),"")</f>
        <v/>
      </c>
      <c r="AM176" s="3" t="str">
        <f>IF(OR(D176="MV50",D176="MV60",D176="MV70",D176="MV80"),COUNTIF(D$2:D176,"MV50")+COUNTIF(D$2:D176,"MV60")+COUNTIF(D$2:D176,"MV70")+COUNTIF(D$2:D176,"MV80"),"")</f>
        <v/>
      </c>
      <c r="AN176" s="3" t="str">
        <f>IF(OR(D176="MV60",D176="MV70",D176="MV80"),COUNTIF(D$2:D176,"MV60")+COUNTIF(D$2:D176,"MV70")+COUNTIF(D$2:D176,"MV80"),"")</f>
        <v/>
      </c>
      <c r="AO176" s="3" t="str">
        <f>IF(OR(D176="MV70",D176="MV80"),COUNTIF(D$2:D176,"MV70")+COUNTIF(D$2:D176,"MV80"),"")</f>
        <v/>
      </c>
      <c r="AP176" s="26" t="str">
        <f>IF(OR(D176="FSEN",D176="FV40",D176="FV50",D176="FV60",D176="FV70",D176="FV80",D176="FU23",D176="FU19",D176="FU17"),COUNTIF(D$2:D176,"F*"),"")</f>
        <v/>
      </c>
      <c r="AQ176" s="3" t="str">
        <f>IF(OR(D176="FU23",D176="FU19",D176="FU17"),COUNTIF(D$2:D176,"FU*"),"")</f>
        <v/>
      </c>
      <c r="AR176" s="3" t="str">
        <f>IF(OR(D176="FU19",D176="FU17"),COUNTIF(D$2:D176,"FU1*"),"")</f>
        <v/>
      </c>
      <c r="AS176" s="3" t="str">
        <f>IF(OR(D176="FU17"),COUNTIF(D$2:D176,"FU17"),"")</f>
        <v/>
      </c>
      <c r="AT176" s="3" t="str">
        <f>IF(OR(D176="FV40",D176="FV50",D176="FV60",D176="FV70",D176="FV80"),COUNTIF(D$2:D176,"FV*"),"")</f>
        <v/>
      </c>
      <c r="AU176" s="3" t="str">
        <f>IF(OR(D176="FV50",D176="FV60",D176="FV70",D176="FV80"),COUNTIF(D$2:D176,"FV50")+COUNTIF(D$2:D176,"FV60")+COUNTIF(D$2:D176,"FV70")+COUNTIF(D$2:D176,"FV80"),"")</f>
        <v/>
      </c>
      <c r="AV176" s="3" t="str">
        <f>IF(OR(D176="FV60",D176="FV70",D176="FV80"),COUNTIF(D$2:D176,"FV60")+COUNTIF(D$2:D176,"FV70")+COUNTIF(D$2:D176,"FV80"),"")</f>
        <v/>
      </c>
      <c r="AW176" s="3" t="str">
        <f>IF(OR(D176="FV70",D176="FV80"),COUNTIF(D$2:D176,"FV70")+COUNTIF(D$2:D176,"FV80"),"")</f>
        <v/>
      </c>
      <c r="AX176" s="24"/>
    </row>
    <row r="177" spans="1:50" x14ac:dyDescent="0.45">
      <c r="A177" s="3" t="str">
        <v/>
      </c>
      <c r="B177" t="str">
        <v/>
      </c>
      <c r="C177" t="str">
        <v/>
      </c>
      <c r="D177" s="3" t="str">
        <v/>
      </c>
      <c r="E177" s="19" t="str">
        <v/>
      </c>
      <c r="F177" s="42" t="str">
        <f t="shared" si="91"/>
        <v/>
      </c>
      <c r="G177" s="36" t="str">
        <f>IF(OR(C177="",C177=" ",C177="FRA",C177="unattached",C177="(no club)",F177="F"),"",COUNTIFS(C$2:C177,C177,D$2:D177,"M*"))</f>
        <v/>
      </c>
      <c r="H177" t="str">
        <f t="shared" si="92"/>
        <v/>
      </c>
      <c r="I177" t="str">
        <f t="shared" si="93"/>
        <v/>
      </c>
      <c r="J177" t="str">
        <f t="shared" si="94"/>
        <v/>
      </c>
      <c r="K177" t="str">
        <f t="shared" si="95"/>
        <v/>
      </c>
      <c r="L177" t="str">
        <f t="shared" si="96"/>
        <v/>
      </c>
      <c r="M177" t="str">
        <f t="shared" si="97"/>
        <v/>
      </c>
      <c r="N177" t="str">
        <f t="shared" si="98"/>
        <v/>
      </c>
      <c r="O177" t="str">
        <f t="shared" si="99"/>
        <v/>
      </c>
      <c r="P177" t="str">
        <f t="shared" si="100"/>
        <v/>
      </c>
      <c r="Q177" t="str">
        <f t="shared" si="101"/>
        <v/>
      </c>
      <c r="R177" s="26" t="str">
        <f>IF(OR(C177="",C177=" ",C177="FRA",C177="unattached",C177="(no club)",F177="M"),"",COUNTIFS(C$2:C177,C177,D$2:D177,"F*"))</f>
        <v/>
      </c>
      <c r="S177" t="str">
        <f t="shared" si="102"/>
        <v/>
      </c>
      <c r="T177" t="str">
        <f t="shared" si="103"/>
        <v/>
      </c>
      <c r="U177" t="str">
        <f t="shared" si="104"/>
        <v/>
      </c>
      <c r="V177" t="str">
        <f t="shared" si="109"/>
        <v/>
      </c>
      <c r="W177" t="str">
        <f t="shared" si="105"/>
        <v/>
      </c>
      <c r="X177" t="str">
        <f t="shared" si="110"/>
        <v/>
      </c>
      <c r="Y177" t="str">
        <f t="shared" si="106"/>
        <v/>
      </c>
      <c r="Z177" t="str">
        <f t="shared" si="111"/>
        <v/>
      </c>
      <c r="AA177" t="str">
        <f t="shared" si="107"/>
        <v/>
      </c>
      <c r="AB177" t="str">
        <f t="shared" si="108"/>
        <v/>
      </c>
      <c r="AC177" s="26" t="str">
        <f>IF(OR(D177="MSEN",D177="MV40",D177="MV50",D177="MV60",D177="MV70",D177="MV80",D177="MU23",D177="MU19",D177="MU17"),COUNTIF(D$2:D177,"M*"),"")</f>
        <v/>
      </c>
      <c r="AD177" s="3" t="str">
        <f>IF(OR(D177="MU23",D177="MU19",D177="MU17"),COUNTIF(D$2:D177,"MU*"),"")</f>
        <v/>
      </c>
      <c r="AE177" s="3" t="str">
        <f>IF(OR(D177="MU19",D177="MU17"),COUNTIF(D$2:D177,"MU1*"),"")</f>
        <v/>
      </c>
      <c r="AF177" s="3" t="str">
        <f>IF(OR(D177="MU17"),COUNTIF(D$2:D177,"MU17"),"")</f>
        <v/>
      </c>
      <c r="AL177" s="3" t="str">
        <f>IF(OR(D177="MV40",D177="MV50",D177="MV60",D177="MV70",D177="MV80"),COUNTIF(D$2:D177,"MV*"),"")</f>
        <v/>
      </c>
      <c r="AM177" s="3" t="str">
        <f>IF(OR(D177="MV50",D177="MV60",D177="MV70",D177="MV80"),COUNTIF(D$2:D177,"MV50")+COUNTIF(D$2:D177,"MV60")+COUNTIF(D$2:D177,"MV70")+COUNTIF(D$2:D177,"MV80"),"")</f>
        <v/>
      </c>
      <c r="AN177" s="3" t="str">
        <f>IF(OR(D177="MV60",D177="MV70",D177="MV80"),COUNTIF(D$2:D177,"MV60")+COUNTIF(D$2:D177,"MV70")+COUNTIF(D$2:D177,"MV80"),"")</f>
        <v/>
      </c>
      <c r="AO177" s="3" t="str">
        <f>IF(OR(D177="MV70",D177="MV80"),COUNTIF(D$2:D177,"MV70")+COUNTIF(D$2:D177,"MV80"),"")</f>
        <v/>
      </c>
      <c r="AP177" s="26" t="str">
        <f>IF(OR(D177="FSEN",D177="FV40",D177="FV50",D177="FV60",D177="FV70",D177="FV80",D177="FU23",D177="FU19",D177="FU17"),COUNTIF(D$2:D177,"F*"),"")</f>
        <v/>
      </c>
      <c r="AQ177" s="3" t="str">
        <f>IF(OR(D177="FU23",D177="FU19",D177="FU17"),COUNTIF(D$2:D177,"FU*"),"")</f>
        <v/>
      </c>
      <c r="AR177" s="3" t="str">
        <f>IF(OR(D177="FU19",D177="FU17"),COUNTIF(D$2:D177,"FU1*"),"")</f>
        <v/>
      </c>
      <c r="AS177" s="3" t="str">
        <f>IF(OR(D177="FU17"),COUNTIF(D$2:D177,"FU17"),"")</f>
        <v/>
      </c>
      <c r="AT177" s="3" t="str">
        <f>IF(OR(D177="FV40",D177="FV50",D177="FV60",D177="FV70",D177="FV80"),COUNTIF(D$2:D177,"FV*"),"")</f>
        <v/>
      </c>
      <c r="AU177" s="3" t="str">
        <f>IF(OR(D177="FV50",D177="FV60",D177="FV70",D177="FV80"),COUNTIF(D$2:D177,"FV50")+COUNTIF(D$2:D177,"FV60")+COUNTIF(D$2:D177,"FV70")+COUNTIF(D$2:D177,"FV80"),"")</f>
        <v/>
      </c>
      <c r="AV177" s="3" t="str">
        <f>IF(OR(D177="FV60",D177="FV70",D177="FV80"),COUNTIF(D$2:D177,"FV60")+COUNTIF(D$2:D177,"FV70")+COUNTIF(D$2:D177,"FV80"),"")</f>
        <v/>
      </c>
      <c r="AW177" s="3" t="str">
        <f>IF(OR(D177="FV70",D177="FV80"),COUNTIF(D$2:D177,"FV70")+COUNTIF(D$2:D177,"FV80"),"")</f>
        <v/>
      </c>
      <c r="AX177" s="24"/>
    </row>
    <row r="178" spans="1:50" x14ac:dyDescent="0.45">
      <c r="A178" s="3" t="str">
        <v/>
      </c>
      <c r="B178" t="str">
        <v/>
      </c>
      <c r="C178" t="str">
        <v/>
      </c>
      <c r="D178" s="3" t="str">
        <v/>
      </c>
      <c r="E178" s="19" t="str">
        <v/>
      </c>
      <c r="F178" s="42" t="str">
        <f t="shared" si="91"/>
        <v/>
      </c>
      <c r="G178" s="36" t="str">
        <f>IF(OR(C178="",C178=" ",C178="FRA",C178="unattached",C178="(no club)",F178="F"),"",COUNTIFS(C$2:C178,C178,D$2:D178,"M*"))</f>
        <v/>
      </c>
      <c r="H178" t="str">
        <f t="shared" si="92"/>
        <v/>
      </c>
      <c r="I178" t="str">
        <f t="shared" si="93"/>
        <v/>
      </c>
      <c r="J178" t="str">
        <f t="shared" si="94"/>
        <v/>
      </c>
      <c r="K178" t="str">
        <f t="shared" si="95"/>
        <v/>
      </c>
      <c r="L178" t="str">
        <f t="shared" si="96"/>
        <v/>
      </c>
      <c r="M178" t="str">
        <f t="shared" si="97"/>
        <v/>
      </c>
      <c r="N178" t="str">
        <f t="shared" si="98"/>
        <v/>
      </c>
      <c r="O178" t="str">
        <f t="shared" si="99"/>
        <v/>
      </c>
      <c r="P178" t="str">
        <f t="shared" si="100"/>
        <v/>
      </c>
      <c r="Q178" t="str">
        <f t="shared" si="101"/>
        <v/>
      </c>
      <c r="R178" s="26" t="str">
        <f>IF(OR(C178="",C178=" ",C178="FRA",C178="unattached",C178="(no club)",F178="M"),"",COUNTIFS(C$2:C178,C178,D$2:D178,"F*"))</f>
        <v/>
      </c>
      <c r="S178" t="str">
        <f t="shared" si="102"/>
        <v/>
      </c>
      <c r="T178" t="str">
        <f t="shared" si="103"/>
        <v/>
      </c>
      <c r="U178" t="str">
        <f t="shared" si="104"/>
        <v/>
      </c>
      <c r="V178" t="str">
        <f t="shared" si="109"/>
        <v/>
      </c>
      <c r="W178" t="str">
        <f t="shared" si="105"/>
        <v/>
      </c>
      <c r="X178" t="str">
        <f t="shared" si="110"/>
        <v/>
      </c>
      <c r="Y178" t="str">
        <f t="shared" si="106"/>
        <v/>
      </c>
      <c r="Z178" t="str">
        <f t="shared" si="111"/>
        <v/>
      </c>
      <c r="AA178" t="str">
        <f t="shared" si="107"/>
        <v/>
      </c>
      <c r="AB178" t="str">
        <f t="shared" si="108"/>
        <v/>
      </c>
      <c r="AC178" s="26" t="str">
        <f>IF(OR(D178="MSEN",D178="MV40",D178="MV50",D178="MV60",D178="MV70",D178="MV80",D178="MU23",D178="MU19",D178="MU17"),COUNTIF(D$2:D178,"M*"),"")</f>
        <v/>
      </c>
      <c r="AD178" s="3" t="str">
        <f>IF(OR(D178="MU23",D178="MU19",D178="MU17"),COUNTIF(D$2:D178,"MU*"),"")</f>
        <v/>
      </c>
      <c r="AE178" s="3" t="str">
        <f>IF(OR(D178="MU19",D178="MU17"),COUNTIF(D$2:D178,"MU1*"),"")</f>
        <v/>
      </c>
      <c r="AF178" s="3" t="str">
        <f>IF(OR(D178="MU17"),COUNTIF(D$2:D178,"MU17"),"")</f>
        <v/>
      </c>
      <c r="AL178" s="3" t="str">
        <f>IF(OR(D178="MV40",D178="MV50",D178="MV60",D178="MV70",D178="MV80"),COUNTIF(D$2:D178,"MV*"),"")</f>
        <v/>
      </c>
      <c r="AM178" s="3" t="str">
        <f>IF(OR(D178="MV50",D178="MV60",D178="MV70",D178="MV80"),COUNTIF(D$2:D178,"MV50")+COUNTIF(D$2:D178,"MV60")+COUNTIF(D$2:D178,"MV70")+COUNTIF(D$2:D178,"MV80"),"")</f>
        <v/>
      </c>
      <c r="AN178" s="3" t="str">
        <f>IF(OR(D178="MV60",D178="MV70",D178="MV80"),COUNTIF(D$2:D178,"MV60")+COUNTIF(D$2:D178,"MV70")+COUNTIF(D$2:D178,"MV80"),"")</f>
        <v/>
      </c>
      <c r="AO178" s="3" t="str">
        <f>IF(OR(D178="MV70",D178="MV80"),COUNTIF(D$2:D178,"MV70")+COUNTIF(D$2:D178,"MV80"),"")</f>
        <v/>
      </c>
      <c r="AP178" s="26" t="str">
        <f>IF(OR(D178="FSEN",D178="FV40",D178="FV50",D178="FV60",D178="FV70",D178="FV80",D178="FU23",D178="FU19",D178="FU17"),COUNTIF(D$2:D178,"F*"),"")</f>
        <v/>
      </c>
      <c r="AQ178" s="3" t="str">
        <f>IF(OR(D178="FU23",D178="FU19",D178="FU17"),COUNTIF(D$2:D178,"FU*"),"")</f>
        <v/>
      </c>
      <c r="AR178" s="3" t="str">
        <f>IF(OR(D178="FU19",D178="FU17"),COUNTIF(D$2:D178,"FU1*"),"")</f>
        <v/>
      </c>
      <c r="AS178" s="3" t="str">
        <f>IF(OR(D178="FU17"),COUNTIF(D$2:D178,"FU17"),"")</f>
        <v/>
      </c>
      <c r="AT178" s="3" t="str">
        <f>IF(OR(D178="FV40",D178="FV50",D178="FV60",D178="FV70",D178="FV80"),COUNTIF(D$2:D178,"FV*"),"")</f>
        <v/>
      </c>
      <c r="AU178" s="3" t="str">
        <f>IF(OR(D178="FV50",D178="FV60",D178="FV70",D178="FV80"),COUNTIF(D$2:D178,"FV50")+COUNTIF(D$2:D178,"FV60")+COUNTIF(D$2:D178,"FV70")+COUNTIF(D$2:D178,"FV80"),"")</f>
        <v/>
      </c>
      <c r="AV178" s="3" t="str">
        <f>IF(OR(D178="FV60",D178="FV70",D178="FV80"),COUNTIF(D$2:D178,"FV60")+COUNTIF(D$2:D178,"FV70")+COUNTIF(D$2:D178,"FV80"),"")</f>
        <v/>
      </c>
      <c r="AW178" s="3" t="str">
        <f>IF(OR(D178="FV70",D178="FV80"),COUNTIF(D$2:D178,"FV70")+COUNTIF(D$2:D178,"FV80"),"")</f>
        <v/>
      </c>
      <c r="AX178" s="24"/>
    </row>
    <row r="179" spans="1:50" x14ac:dyDescent="0.45">
      <c r="A179" s="3" t="str">
        <v/>
      </c>
      <c r="B179" t="str">
        <v/>
      </c>
      <c r="C179" t="str">
        <v/>
      </c>
      <c r="D179" s="3" t="str">
        <v/>
      </c>
      <c r="E179" s="19" t="str">
        <v/>
      </c>
      <c r="F179" s="42" t="str">
        <f t="shared" si="91"/>
        <v/>
      </c>
      <c r="G179" s="36" t="str">
        <f>IF(OR(C179="",C179=" ",C179="FRA",C179="unattached",C179="(no club)",F179="F"),"",COUNTIFS(C$2:C179,C179,D$2:D179,"M*"))</f>
        <v/>
      </c>
      <c r="H179" t="str">
        <f t="shared" si="92"/>
        <v/>
      </c>
      <c r="I179" t="str">
        <f t="shared" si="93"/>
        <v/>
      </c>
      <c r="J179" t="str">
        <f t="shared" si="94"/>
        <v/>
      </c>
      <c r="K179" t="str">
        <f t="shared" si="95"/>
        <v/>
      </c>
      <c r="L179" t="str">
        <f t="shared" si="96"/>
        <v/>
      </c>
      <c r="M179" t="str">
        <f t="shared" si="97"/>
        <v/>
      </c>
      <c r="N179" t="str">
        <f t="shared" si="98"/>
        <v/>
      </c>
      <c r="O179" t="str">
        <f t="shared" si="99"/>
        <v/>
      </c>
      <c r="P179" t="str">
        <f t="shared" si="100"/>
        <v/>
      </c>
      <c r="Q179" t="str">
        <f t="shared" si="101"/>
        <v/>
      </c>
      <c r="R179" s="26" t="str">
        <f>IF(OR(C179="",C179=" ",C179="FRA",C179="unattached",C179="(no club)",F179="M"),"",COUNTIFS(C$2:C179,C179,D$2:D179,"F*"))</f>
        <v/>
      </c>
      <c r="S179" t="str">
        <f t="shared" si="102"/>
        <v/>
      </c>
      <c r="T179" t="str">
        <f t="shared" si="103"/>
        <v/>
      </c>
      <c r="U179" t="str">
        <f t="shared" si="104"/>
        <v/>
      </c>
      <c r="V179" t="str">
        <f t="shared" si="109"/>
        <v/>
      </c>
      <c r="W179" t="str">
        <f t="shared" si="105"/>
        <v/>
      </c>
      <c r="X179" t="str">
        <f t="shared" si="110"/>
        <v/>
      </c>
      <c r="Y179" t="str">
        <f t="shared" si="106"/>
        <v/>
      </c>
      <c r="Z179" t="str">
        <f t="shared" si="111"/>
        <v/>
      </c>
      <c r="AA179" t="str">
        <f t="shared" si="107"/>
        <v/>
      </c>
      <c r="AB179" t="str">
        <f t="shared" si="108"/>
        <v/>
      </c>
      <c r="AC179" s="26" t="str">
        <f>IF(OR(D179="MSEN",D179="MV40",D179="MV50",D179="MV60",D179="MV70",D179="MV80",D179="MU23",D179="MU19",D179="MU17"),COUNTIF(D$2:D179,"M*"),"")</f>
        <v/>
      </c>
      <c r="AD179" s="3" t="str">
        <f>IF(OR(D179="MU23",D179="MU19",D179="MU17"),COUNTIF(D$2:D179,"MU*"),"")</f>
        <v/>
      </c>
      <c r="AE179" s="3" t="str">
        <f>IF(OR(D179="MU19",D179="MU17"),COUNTIF(D$2:D179,"MU1*"),"")</f>
        <v/>
      </c>
      <c r="AF179" s="3" t="str">
        <f>IF(OR(D179="MU17"),COUNTIF(D$2:D179,"MU17"),"")</f>
        <v/>
      </c>
      <c r="AL179" s="3" t="str">
        <f>IF(OR(D179="MV40",D179="MV50",D179="MV60",D179="MV70",D179="MV80"),COUNTIF(D$2:D179,"MV*"),"")</f>
        <v/>
      </c>
      <c r="AM179" s="3" t="str">
        <f>IF(OR(D179="MV50",D179="MV60",D179="MV70",D179="MV80"),COUNTIF(D$2:D179,"MV50")+COUNTIF(D$2:D179,"MV60")+COUNTIF(D$2:D179,"MV70")+COUNTIF(D$2:D179,"MV80"),"")</f>
        <v/>
      </c>
      <c r="AN179" s="3" t="str">
        <f>IF(OR(D179="MV60",D179="MV70",D179="MV80"),COUNTIF(D$2:D179,"MV60")+COUNTIF(D$2:D179,"MV70")+COUNTIF(D$2:D179,"MV80"),"")</f>
        <v/>
      </c>
      <c r="AO179" s="3" t="str">
        <f>IF(OR(D179="MV70",D179="MV80"),COUNTIF(D$2:D179,"MV70")+COUNTIF(D$2:D179,"MV80"),"")</f>
        <v/>
      </c>
      <c r="AP179" s="26" t="str">
        <f>IF(OR(D179="FSEN",D179="FV40",D179="FV50",D179="FV60",D179="FV70",D179="FV80",D179="FU23",D179="FU19",D179="FU17"),COUNTIF(D$2:D179,"F*"),"")</f>
        <v/>
      </c>
      <c r="AQ179" s="3" t="str">
        <f>IF(OR(D179="FU23",D179="FU19",D179="FU17"),COUNTIF(D$2:D179,"FU*"),"")</f>
        <v/>
      </c>
      <c r="AR179" s="3" t="str">
        <f>IF(OR(D179="FU19",D179="FU17"),COUNTIF(D$2:D179,"FU1*"),"")</f>
        <v/>
      </c>
      <c r="AS179" s="3" t="str">
        <f>IF(OR(D179="FU17"),COUNTIF(D$2:D179,"FU17"),"")</f>
        <v/>
      </c>
      <c r="AT179" s="3" t="str">
        <f>IF(OR(D179="FV40",D179="FV50",D179="FV60",D179="FV70",D179="FV80"),COUNTIF(D$2:D179,"FV*"),"")</f>
        <v/>
      </c>
      <c r="AU179" s="3" t="str">
        <f>IF(OR(D179="FV50",D179="FV60",D179="FV70",D179="FV80"),COUNTIF(D$2:D179,"FV50")+COUNTIF(D$2:D179,"FV60")+COUNTIF(D$2:D179,"FV70")+COUNTIF(D$2:D179,"FV80"),"")</f>
        <v/>
      </c>
      <c r="AV179" s="3" t="str">
        <f>IF(OR(D179="FV60",D179="FV70",D179="FV80"),COUNTIF(D$2:D179,"FV60")+COUNTIF(D$2:D179,"FV70")+COUNTIF(D$2:D179,"FV80"),"")</f>
        <v/>
      </c>
      <c r="AW179" s="3" t="str">
        <f>IF(OR(D179="FV70",D179="FV80"),COUNTIF(D$2:D179,"FV70")+COUNTIF(D$2:D179,"FV80"),"")</f>
        <v/>
      </c>
      <c r="AX179" s="24"/>
    </row>
    <row r="180" spans="1:50" x14ac:dyDescent="0.45">
      <c r="A180" s="3" t="str">
        <v/>
      </c>
      <c r="B180" t="str">
        <v/>
      </c>
      <c r="C180" t="str">
        <v/>
      </c>
      <c r="D180" s="3" t="str">
        <v/>
      </c>
      <c r="E180" s="19" t="str">
        <v/>
      </c>
      <c r="F180" s="42" t="str">
        <f t="shared" si="91"/>
        <v/>
      </c>
      <c r="G180" s="36" t="str">
        <f>IF(OR(C180="",C180=" ",C180="FRA",C180="unattached",C180="(no club)",F180="F"),"",COUNTIFS(C$2:C180,C180,D$2:D180,"M*"))</f>
        <v/>
      </c>
      <c r="H180" t="str">
        <f t="shared" si="92"/>
        <v/>
      </c>
      <c r="I180" t="str">
        <f t="shared" si="93"/>
        <v/>
      </c>
      <c r="J180" t="str">
        <f t="shared" si="94"/>
        <v/>
      </c>
      <c r="K180" t="str">
        <f t="shared" si="95"/>
        <v/>
      </c>
      <c r="L180" t="str">
        <f t="shared" si="96"/>
        <v/>
      </c>
      <c r="M180" t="str">
        <f t="shared" si="97"/>
        <v/>
      </c>
      <c r="N180" t="str">
        <f t="shared" si="98"/>
        <v/>
      </c>
      <c r="O180" t="str">
        <f t="shared" si="99"/>
        <v/>
      </c>
      <c r="P180" t="str">
        <f t="shared" si="100"/>
        <v/>
      </c>
      <c r="Q180" t="str">
        <f t="shared" si="101"/>
        <v/>
      </c>
      <c r="R180" s="26" t="str">
        <f>IF(OR(C180="",C180=" ",C180="FRA",C180="unattached",C180="(no club)",F180="M"),"",COUNTIFS(C$2:C180,C180,D$2:D180,"F*"))</f>
        <v/>
      </c>
      <c r="S180" t="str">
        <f t="shared" si="102"/>
        <v/>
      </c>
      <c r="T180" t="str">
        <f t="shared" si="103"/>
        <v/>
      </c>
      <c r="U180" t="str">
        <f t="shared" si="104"/>
        <v/>
      </c>
      <c r="V180" t="str">
        <f t="shared" si="109"/>
        <v/>
      </c>
      <c r="W180" t="str">
        <f t="shared" si="105"/>
        <v/>
      </c>
      <c r="X180" t="str">
        <f t="shared" si="110"/>
        <v/>
      </c>
      <c r="Y180" t="str">
        <f t="shared" si="106"/>
        <v/>
      </c>
      <c r="Z180" t="str">
        <f t="shared" si="111"/>
        <v/>
      </c>
      <c r="AA180" t="str">
        <f t="shared" si="107"/>
        <v/>
      </c>
      <c r="AB180" t="str">
        <f t="shared" si="108"/>
        <v/>
      </c>
      <c r="AC180" s="26" t="str">
        <f>IF(OR(D180="MSEN",D180="MV40",D180="MV50",D180="MV60",D180="MV70",D180="MV80",D180="MU23",D180="MU19",D180="MU17"),COUNTIF(D$2:D180,"M*"),"")</f>
        <v/>
      </c>
      <c r="AD180" s="3" t="str">
        <f>IF(OR(D180="MU23",D180="MU19",D180="MU17"),COUNTIF(D$2:D180,"MU*"),"")</f>
        <v/>
      </c>
      <c r="AE180" s="3" t="str">
        <f>IF(OR(D180="MU19",D180="MU17"),COUNTIF(D$2:D180,"MU1*"),"")</f>
        <v/>
      </c>
      <c r="AF180" s="3" t="str">
        <f>IF(OR(D180="MU17"),COUNTIF(D$2:D180,"MU17"),"")</f>
        <v/>
      </c>
      <c r="AL180" s="3" t="str">
        <f>IF(OR(D180="MV40",D180="MV50",D180="MV60",D180="MV70",D180="MV80"),COUNTIF(D$2:D180,"MV*"),"")</f>
        <v/>
      </c>
      <c r="AM180" s="3" t="str">
        <f>IF(OR(D180="MV50",D180="MV60",D180="MV70",D180="MV80"),COUNTIF(D$2:D180,"MV50")+COUNTIF(D$2:D180,"MV60")+COUNTIF(D$2:D180,"MV70")+COUNTIF(D$2:D180,"MV80"),"")</f>
        <v/>
      </c>
      <c r="AN180" s="3" t="str">
        <f>IF(OR(D180="MV60",D180="MV70",D180="MV80"),COUNTIF(D$2:D180,"MV60")+COUNTIF(D$2:D180,"MV70")+COUNTIF(D$2:D180,"MV80"),"")</f>
        <v/>
      </c>
      <c r="AO180" s="3" t="str">
        <f>IF(OR(D180="MV70",D180="MV80"),COUNTIF(D$2:D180,"MV70")+COUNTIF(D$2:D180,"MV80"),"")</f>
        <v/>
      </c>
      <c r="AP180" s="26" t="str">
        <f>IF(OR(D180="FSEN",D180="FV40",D180="FV50",D180="FV60",D180="FV70",D180="FV80",D180="FU23",D180="FU19",D180="FU17"),COUNTIF(D$2:D180,"F*"),"")</f>
        <v/>
      </c>
      <c r="AQ180" s="3" t="str">
        <f>IF(OR(D180="FU23",D180="FU19",D180="FU17"),COUNTIF(D$2:D180,"FU*"),"")</f>
        <v/>
      </c>
      <c r="AR180" s="3" t="str">
        <f>IF(OR(D180="FU19",D180="FU17"),COUNTIF(D$2:D180,"FU1*"),"")</f>
        <v/>
      </c>
      <c r="AS180" s="3" t="str">
        <f>IF(OR(D180="FU17"),COUNTIF(D$2:D180,"FU17"),"")</f>
        <v/>
      </c>
      <c r="AT180" s="3" t="str">
        <f>IF(OR(D180="FV40",D180="FV50",D180="FV60",D180="FV70",D180="FV80"),COUNTIF(D$2:D180,"FV*"),"")</f>
        <v/>
      </c>
      <c r="AU180" s="3" t="str">
        <f>IF(OR(D180="FV50",D180="FV60",D180="FV70",D180="FV80"),COUNTIF(D$2:D180,"FV50")+COUNTIF(D$2:D180,"FV60")+COUNTIF(D$2:D180,"FV70")+COUNTIF(D$2:D180,"FV80"),"")</f>
        <v/>
      </c>
      <c r="AV180" s="3" t="str">
        <f>IF(OR(D180="FV60",D180="FV70",D180="FV80"),COUNTIF(D$2:D180,"FV60")+COUNTIF(D$2:D180,"FV70")+COUNTIF(D$2:D180,"FV80"),"")</f>
        <v/>
      </c>
      <c r="AW180" s="3" t="str">
        <f>IF(OR(D180="FV70",D180="FV80"),COUNTIF(D$2:D180,"FV70")+COUNTIF(D$2:D180,"FV80"),"")</f>
        <v/>
      </c>
      <c r="AX180" s="24"/>
    </row>
    <row r="181" spans="1:50" x14ac:dyDescent="0.45">
      <c r="A181" s="3" t="str">
        <v/>
      </c>
      <c r="B181" t="str">
        <v/>
      </c>
      <c r="C181" t="str">
        <v/>
      </c>
      <c r="D181" s="3" t="str">
        <v/>
      </c>
      <c r="E181" s="19" t="str">
        <v/>
      </c>
      <c r="F181" s="42" t="str">
        <f t="shared" si="91"/>
        <v/>
      </c>
      <c r="G181" s="36" t="str">
        <f>IF(OR(C181="",C181=" ",C181="FRA",C181="unattached",C181="(no club)",F181="F"),"",COUNTIFS(C$2:C181,C181,D$2:D181,"M*"))</f>
        <v/>
      </c>
      <c r="H181" t="str">
        <f t="shared" si="92"/>
        <v/>
      </c>
      <c r="I181" t="str">
        <f t="shared" si="93"/>
        <v/>
      </c>
      <c r="J181" t="str">
        <f t="shared" si="94"/>
        <v/>
      </c>
      <c r="K181" t="str">
        <f t="shared" si="95"/>
        <v/>
      </c>
      <c r="L181" t="str">
        <f t="shared" si="96"/>
        <v/>
      </c>
      <c r="M181" t="str">
        <f t="shared" si="97"/>
        <v/>
      </c>
      <c r="N181" t="str">
        <f t="shared" si="98"/>
        <v/>
      </c>
      <c r="O181" t="str">
        <f t="shared" si="99"/>
        <v/>
      </c>
      <c r="P181" t="str">
        <f t="shared" si="100"/>
        <v/>
      </c>
      <c r="Q181" t="str">
        <f t="shared" si="101"/>
        <v/>
      </c>
      <c r="R181" s="26" t="str">
        <f>IF(OR(C181="",C181=" ",C181="FRA",C181="unattached",C181="(no club)",F181="M"),"",COUNTIFS(C$2:C181,C181,D$2:D181,"F*"))</f>
        <v/>
      </c>
      <c r="S181" t="str">
        <f t="shared" si="102"/>
        <v/>
      </c>
      <c r="T181" t="str">
        <f t="shared" si="103"/>
        <v/>
      </c>
      <c r="U181" t="str">
        <f t="shared" si="104"/>
        <v/>
      </c>
      <c r="V181" t="str">
        <f t="shared" si="109"/>
        <v/>
      </c>
      <c r="W181" t="str">
        <f t="shared" si="105"/>
        <v/>
      </c>
      <c r="X181" t="str">
        <f t="shared" si="110"/>
        <v/>
      </c>
      <c r="Y181" t="str">
        <f t="shared" si="106"/>
        <v/>
      </c>
      <c r="Z181" t="str">
        <f t="shared" si="111"/>
        <v/>
      </c>
      <c r="AA181" t="str">
        <f t="shared" si="107"/>
        <v/>
      </c>
      <c r="AB181" t="str">
        <f t="shared" si="108"/>
        <v/>
      </c>
      <c r="AC181" s="26" t="str">
        <f>IF(OR(D181="MSEN",D181="MV40",D181="MV50",D181="MV60",D181="MV70",D181="MV80",D181="MU23",D181="MU19",D181="MU17"),COUNTIF(D$2:D181,"M*"),"")</f>
        <v/>
      </c>
      <c r="AD181" s="3" t="str">
        <f>IF(OR(D181="MU23",D181="MU19",D181="MU17"),COUNTIF(D$2:D181,"MU*"),"")</f>
        <v/>
      </c>
      <c r="AE181" s="3" t="str">
        <f>IF(OR(D181="MU19",D181="MU17"),COUNTIF(D$2:D181,"MU1*"),"")</f>
        <v/>
      </c>
      <c r="AF181" s="3" t="str">
        <f>IF(OR(D181="MU17"),COUNTIF(D$2:D181,"MU17"),"")</f>
        <v/>
      </c>
      <c r="AL181" s="3" t="str">
        <f>IF(OR(D181="MV40",D181="MV50",D181="MV60",D181="MV70",D181="MV80"),COUNTIF(D$2:D181,"MV*"),"")</f>
        <v/>
      </c>
      <c r="AM181" s="3" t="str">
        <f>IF(OR(D181="MV50",D181="MV60",D181="MV70",D181="MV80"),COUNTIF(D$2:D181,"MV50")+COUNTIF(D$2:D181,"MV60")+COUNTIF(D$2:D181,"MV70")+COUNTIF(D$2:D181,"MV80"),"")</f>
        <v/>
      </c>
      <c r="AN181" s="3" t="str">
        <f>IF(OR(D181="MV60",D181="MV70",D181="MV80"),COUNTIF(D$2:D181,"MV60")+COUNTIF(D$2:D181,"MV70")+COUNTIF(D$2:D181,"MV80"),"")</f>
        <v/>
      </c>
      <c r="AO181" s="3" t="str">
        <f>IF(OR(D181="MV70",D181="MV80"),COUNTIF(D$2:D181,"MV70")+COUNTIF(D$2:D181,"MV80"),"")</f>
        <v/>
      </c>
      <c r="AP181" s="26" t="str">
        <f>IF(OR(D181="FSEN",D181="FV40",D181="FV50",D181="FV60",D181="FV70",D181="FV80",D181="FU23",D181="FU19",D181="FU17"),COUNTIF(D$2:D181,"F*"),"")</f>
        <v/>
      </c>
      <c r="AQ181" s="3" t="str">
        <f>IF(OR(D181="FU23",D181="FU19",D181="FU17"),COUNTIF(D$2:D181,"FU*"),"")</f>
        <v/>
      </c>
      <c r="AR181" s="3" t="str">
        <f>IF(OR(D181="FU19",D181="FU17"),COUNTIF(D$2:D181,"FU1*"),"")</f>
        <v/>
      </c>
      <c r="AS181" s="3" t="str">
        <f>IF(OR(D181="FU17"),COUNTIF(D$2:D181,"FU17"),"")</f>
        <v/>
      </c>
      <c r="AT181" s="3" t="str">
        <f>IF(OR(D181="FV40",D181="FV50",D181="FV60",D181="FV70",D181="FV80"),COUNTIF(D$2:D181,"FV*"),"")</f>
        <v/>
      </c>
      <c r="AU181" s="3" t="str">
        <f>IF(OR(D181="FV50",D181="FV60",D181="FV70",D181="FV80"),COUNTIF(D$2:D181,"FV50")+COUNTIF(D$2:D181,"FV60")+COUNTIF(D$2:D181,"FV70")+COUNTIF(D$2:D181,"FV80"),"")</f>
        <v/>
      </c>
      <c r="AV181" s="3" t="str">
        <f>IF(OR(D181="FV60",D181="FV70",D181="FV80"),COUNTIF(D$2:D181,"FV60")+COUNTIF(D$2:D181,"FV70")+COUNTIF(D$2:D181,"FV80"),"")</f>
        <v/>
      </c>
      <c r="AW181" s="3" t="str">
        <f>IF(OR(D181="FV70",D181="FV80"),COUNTIF(D$2:D181,"FV70")+COUNTIF(D$2:D181,"FV80"),"")</f>
        <v/>
      </c>
      <c r="AX181" s="24"/>
    </row>
    <row r="182" spans="1:50" x14ac:dyDescent="0.45">
      <c r="A182" s="3" t="str">
        <v/>
      </c>
      <c r="B182" t="str">
        <v/>
      </c>
      <c r="C182" t="str">
        <v/>
      </c>
      <c r="D182" s="3" t="str">
        <v/>
      </c>
      <c r="E182" s="19" t="str">
        <v/>
      </c>
      <c r="F182" s="42" t="str">
        <f t="shared" si="91"/>
        <v/>
      </c>
      <c r="G182" s="36" t="str">
        <f>IF(OR(C182="",C182=" ",C182="FRA",C182="unattached",C182="(no club)",F182="F"),"",COUNTIFS(C$2:C182,C182,D$2:D182,"M*"))</f>
        <v/>
      </c>
      <c r="H182" t="str">
        <f t="shared" si="92"/>
        <v/>
      </c>
      <c r="I182" t="str">
        <f t="shared" si="93"/>
        <v/>
      </c>
      <c r="J182" t="str">
        <f t="shared" si="94"/>
        <v/>
      </c>
      <c r="K182" t="str">
        <f t="shared" si="95"/>
        <v/>
      </c>
      <c r="L182" t="str">
        <f t="shared" si="96"/>
        <v/>
      </c>
      <c r="M182" t="str">
        <f t="shared" si="97"/>
        <v/>
      </c>
      <c r="N182" t="str">
        <f t="shared" si="98"/>
        <v/>
      </c>
      <c r="O182" t="str">
        <f t="shared" si="99"/>
        <v/>
      </c>
      <c r="P182" t="str">
        <f t="shared" si="100"/>
        <v/>
      </c>
      <c r="Q182" t="str">
        <f t="shared" si="101"/>
        <v/>
      </c>
      <c r="R182" s="26" t="str">
        <f>IF(OR(C182="",C182=" ",C182="FRA",C182="unattached",C182="(no club)",F182="M"),"",COUNTIFS(C$2:C182,C182,D$2:D182,"F*"))</f>
        <v/>
      </c>
      <c r="S182" t="str">
        <f t="shared" si="102"/>
        <v/>
      </c>
      <c r="T182" t="str">
        <f t="shared" si="103"/>
        <v/>
      </c>
      <c r="U182" t="str">
        <f t="shared" si="104"/>
        <v/>
      </c>
      <c r="V182" t="str">
        <f t="shared" si="109"/>
        <v/>
      </c>
      <c r="W182" t="str">
        <f t="shared" si="105"/>
        <v/>
      </c>
      <c r="X182" t="str">
        <f t="shared" si="110"/>
        <v/>
      </c>
      <c r="Y182" t="str">
        <f t="shared" si="106"/>
        <v/>
      </c>
      <c r="Z182" t="str">
        <f t="shared" si="111"/>
        <v/>
      </c>
      <c r="AA182" t="str">
        <f t="shared" si="107"/>
        <v/>
      </c>
      <c r="AB182" t="str">
        <f t="shared" si="108"/>
        <v/>
      </c>
      <c r="AC182" s="26" t="str">
        <f>IF(OR(D182="MSEN",D182="MV40",D182="MV50",D182="MV60",D182="MV70",D182="MV80",D182="MU23",D182="MU19",D182="MU17"),COUNTIF(D$2:D182,"M*"),"")</f>
        <v/>
      </c>
      <c r="AD182" s="3" t="str">
        <f>IF(OR(D182="MU23",D182="MU19",D182="MU17"),COUNTIF(D$2:D182,"MU*"),"")</f>
        <v/>
      </c>
      <c r="AE182" s="3" t="str">
        <f>IF(OR(D182="MU19",D182="MU17"),COUNTIF(D$2:D182,"MU1*"),"")</f>
        <v/>
      </c>
      <c r="AF182" s="3" t="str">
        <f>IF(OR(D182="MU17"),COUNTIF(D$2:D182,"MU17"),"")</f>
        <v/>
      </c>
      <c r="AL182" s="3" t="str">
        <f>IF(OR(D182="MV40",D182="MV50",D182="MV60",D182="MV70",D182="MV80"),COUNTIF(D$2:D182,"MV*"),"")</f>
        <v/>
      </c>
      <c r="AM182" s="3" t="str">
        <f>IF(OR(D182="MV50",D182="MV60",D182="MV70",D182="MV80"),COUNTIF(D$2:D182,"MV50")+COUNTIF(D$2:D182,"MV60")+COUNTIF(D$2:D182,"MV70")+COUNTIF(D$2:D182,"MV80"),"")</f>
        <v/>
      </c>
      <c r="AN182" s="3" t="str">
        <f>IF(OR(D182="MV60",D182="MV70",D182="MV80"),COUNTIF(D$2:D182,"MV60")+COUNTIF(D$2:D182,"MV70")+COUNTIF(D$2:D182,"MV80"),"")</f>
        <v/>
      </c>
      <c r="AO182" s="3" t="str">
        <f>IF(OR(D182="MV70",D182="MV80"),COUNTIF(D$2:D182,"MV70")+COUNTIF(D$2:D182,"MV80"),"")</f>
        <v/>
      </c>
      <c r="AP182" s="26" t="str">
        <f>IF(OR(D182="FSEN",D182="FV40",D182="FV50",D182="FV60",D182="FV70",D182="FV80",D182="FU23",D182="FU19",D182="FU17"),COUNTIF(D$2:D182,"F*"),"")</f>
        <v/>
      </c>
      <c r="AQ182" s="3" t="str">
        <f>IF(OR(D182="FU23",D182="FU19",D182="FU17"),COUNTIF(D$2:D182,"FU*"),"")</f>
        <v/>
      </c>
      <c r="AR182" s="3" t="str">
        <f>IF(OR(D182="FU19",D182="FU17"),COUNTIF(D$2:D182,"FU1*"),"")</f>
        <v/>
      </c>
      <c r="AS182" s="3" t="str">
        <f>IF(OR(D182="FU17"),COUNTIF(D$2:D182,"FU17"),"")</f>
        <v/>
      </c>
      <c r="AT182" s="3" t="str">
        <f>IF(OR(D182="FV40",D182="FV50",D182="FV60",D182="FV70",D182="FV80"),COUNTIF(D$2:D182,"FV*"),"")</f>
        <v/>
      </c>
      <c r="AU182" s="3" t="str">
        <f>IF(OR(D182="FV50",D182="FV60",D182="FV70",D182="FV80"),COUNTIF(D$2:D182,"FV50")+COUNTIF(D$2:D182,"FV60")+COUNTIF(D$2:D182,"FV70")+COUNTIF(D$2:D182,"FV80"),"")</f>
        <v/>
      </c>
      <c r="AV182" s="3" t="str">
        <f>IF(OR(D182="FV60",D182="FV70",D182="FV80"),COUNTIF(D$2:D182,"FV60")+COUNTIF(D$2:D182,"FV70")+COUNTIF(D$2:D182,"FV80"),"")</f>
        <v/>
      </c>
      <c r="AW182" s="3" t="str">
        <f>IF(OR(D182="FV70",D182="FV80"),COUNTIF(D$2:D182,"FV70")+COUNTIF(D$2:D182,"FV80"),"")</f>
        <v/>
      </c>
      <c r="AX182" s="24"/>
    </row>
    <row r="183" spans="1:50" x14ac:dyDescent="0.45">
      <c r="A183" s="3" t="str">
        <v/>
      </c>
      <c r="B183" t="str">
        <v/>
      </c>
      <c r="C183" t="str">
        <v/>
      </c>
      <c r="D183" s="3" t="str">
        <v/>
      </c>
      <c r="E183" s="19" t="str">
        <v/>
      </c>
      <c r="F183" s="42" t="str">
        <f t="shared" si="91"/>
        <v/>
      </c>
      <c r="G183" s="36" t="str">
        <f>IF(OR(C183="",C183=" ",C183="FRA",C183="unattached",C183="(no club)",F183="F"),"",COUNTIFS(C$2:C183,C183,D$2:D183,"M*"))</f>
        <v/>
      </c>
      <c r="H183" t="str">
        <f t="shared" si="92"/>
        <v/>
      </c>
      <c r="I183" t="str">
        <f t="shared" si="93"/>
        <v/>
      </c>
      <c r="J183" t="str">
        <f t="shared" si="94"/>
        <v/>
      </c>
      <c r="K183" t="str">
        <f t="shared" si="95"/>
        <v/>
      </c>
      <c r="L183" t="str">
        <f t="shared" si="96"/>
        <v/>
      </c>
      <c r="M183" t="str">
        <f t="shared" si="97"/>
        <v/>
      </c>
      <c r="N183" t="str">
        <f t="shared" si="98"/>
        <v/>
      </c>
      <c r="O183" t="str">
        <f t="shared" si="99"/>
        <v/>
      </c>
      <c r="P183" t="str">
        <f t="shared" si="100"/>
        <v/>
      </c>
      <c r="Q183" t="str">
        <f t="shared" si="101"/>
        <v/>
      </c>
      <c r="R183" s="26" t="str">
        <f>IF(OR(C183="",C183=" ",C183="FRA",C183="unattached",C183="(no club)",F183="M"),"",COUNTIFS(C$2:C183,C183,D$2:D183,"F*"))</f>
        <v/>
      </c>
      <c r="S183" t="str">
        <f t="shared" si="102"/>
        <v/>
      </c>
      <c r="T183" t="str">
        <f t="shared" si="103"/>
        <v/>
      </c>
      <c r="U183" t="str">
        <f t="shared" si="104"/>
        <v/>
      </c>
      <c r="V183" t="str">
        <f t="shared" si="109"/>
        <v/>
      </c>
      <c r="W183" t="str">
        <f t="shared" si="105"/>
        <v/>
      </c>
      <c r="X183" t="str">
        <f t="shared" si="110"/>
        <v/>
      </c>
      <c r="Y183" t="str">
        <f t="shared" si="106"/>
        <v/>
      </c>
      <c r="Z183" t="str">
        <f t="shared" si="111"/>
        <v/>
      </c>
      <c r="AA183" t="str">
        <f t="shared" si="107"/>
        <v/>
      </c>
      <c r="AB183" t="str">
        <f t="shared" si="108"/>
        <v/>
      </c>
      <c r="AC183" s="26" t="str">
        <f>IF(OR(D183="MSEN",D183="MV40",D183="MV50",D183="MV60",D183="MV70",D183="MV80",D183="MU23",D183="MU19",D183="MU17"),COUNTIF(D$2:D183,"M*"),"")</f>
        <v/>
      </c>
      <c r="AD183" s="3" t="str">
        <f>IF(OR(D183="MU23",D183="MU19",D183="MU17"),COUNTIF(D$2:D183,"MU*"),"")</f>
        <v/>
      </c>
      <c r="AE183" s="3" t="str">
        <f>IF(OR(D183="MU19",D183="MU17"),COUNTIF(D$2:D183,"MU1*"),"")</f>
        <v/>
      </c>
      <c r="AF183" s="3" t="str">
        <f>IF(OR(D183="MU17"),COUNTIF(D$2:D183,"MU17"),"")</f>
        <v/>
      </c>
      <c r="AL183" s="3" t="str">
        <f>IF(OR(D183="MV40",D183="MV50",D183="MV60",D183="MV70",D183="MV80"),COUNTIF(D$2:D183,"MV*"),"")</f>
        <v/>
      </c>
      <c r="AM183" s="3" t="str">
        <f>IF(OR(D183="MV50",D183="MV60",D183="MV70",D183="MV80"),COUNTIF(D$2:D183,"MV50")+COUNTIF(D$2:D183,"MV60")+COUNTIF(D$2:D183,"MV70")+COUNTIF(D$2:D183,"MV80"),"")</f>
        <v/>
      </c>
      <c r="AN183" s="3" t="str">
        <f>IF(OR(D183="MV60",D183="MV70",D183="MV80"),COUNTIF(D$2:D183,"MV60")+COUNTIF(D$2:D183,"MV70")+COUNTIF(D$2:D183,"MV80"),"")</f>
        <v/>
      </c>
      <c r="AO183" s="3" t="str">
        <f>IF(OR(D183="MV70",D183="MV80"),COUNTIF(D$2:D183,"MV70")+COUNTIF(D$2:D183,"MV80"),"")</f>
        <v/>
      </c>
      <c r="AP183" s="26" t="str">
        <f>IF(OR(D183="FSEN",D183="FV40",D183="FV50",D183="FV60",D183="FV70",D183="FV80",D183="FU23",D183="FU19",D183="FU17"),COUNTIF(D$2:D183,"F*"),"")</f>
        <v/>
      </c>
      <c r="AQ183" s="3" t="str">
        <f>IF(OR(D183="FU23",D183="FU19",D183="FU17"),COUNTIF(D$2:D183,"FU*"),"")</f>
        <v/>
      </c>
      <c r="AR183" s="3" t="str">
        <f>IF(OR(D183="FU19",D183="FU17"),COUNTIF(D$2:D183,"FU1*"),"")</f>
        <v/>
      </c>
      <c r="AS183" s="3" t="str">
        <f>IF(OR(D183="FU17"),COUNTIF(D$2:D183,"FU17"),"")</f>
        <v/>
      </c>
      <c r="AT183" s="3" t="str">
        <f>IF(OR(D183="FV40",D183="FV50",D183="FV60",D183="FV70",D183="FV80"),COUNTIF(D$2:D183,"FV*"),"")</f>
        <v/>
      </c>
      <c r="AU183" s="3" t="str">
        <f>IF(OR(D183="FV50",D183="FV60",D183="FV70",D183="FV80"),COUNTIF(D$2:D183,"FV50")+COUNTIF(D$2:D183,"FV60")+COUNTIF(D$2:D183,"FV70")+COUNTIF(D$2:D183,"FV80"),"")</f>
        <v/>
      </c>
      <c r="AV183" s="3" t="str">
        <f>IF(OR(D183="FV60",D183="FV70",D183="FV80"),COUNTIF(D$2:D183,"FV60")+COUNTIF(D$2:D183,"FV70")+COUNTIF(D$2:D183,"FV80"),"")</f>
        <v/>
      </c>
      <c r="AW183" s="3" t="str">
        <f>IF(OR(D183="FV70",D183="FV80"),COUNTIF(D$2:D183,"FV70")+COUNTIF(D$2:D183,"FV80"),"")</f>
        <v/>
      </c>
      <c r="AX183" s="24"/>
    </row>
    <row r="184" spans="1:50" x14ac:dyDescent="0.45">
      <c r="A184" s="3" t="str">
        <v/>
      </c>
      <c r="B184" t="str">
        <v/>
      </c>
      <c r="C184" t="str">
        <v/>
      </c>
      <c r="D184" s="3" t="str">
        <v/>
      </c>
      <c r="E184" s="19" t="str">
        <v/>
      </c>
      <c r="F184" s="42" t="str">
        <f t="shared" si="91"/>
        <v/>
      </c>
      <c r="G184" s="36" t="str">
        <f>IF(OR(C184="",C184=" ",C184="FRA",C184="unattached",C184="(no club)",F184="F"),"",COUNTIFS(C$2:C184,C184,D$2:D184,"M*"))</f>
        <v/>
      </c>
      <c r="H184" t="str">
        <f t="shared" si="92"/>
        <v/>
      </c>
      <c r="I184" t="str">
        <f t="shared" si="93"/>
        <v/>
      </c>
      <c r="J184" t="str">
        <f t="shared" si="94"/>
        <v/>
      </c>
      <c r="K184" t="str">
        <f t="shared" si="95"/>
        <v/>
      </c>
      <c r="L184" t="str">
        <f t="shared" si="96"/>
        <v/>
      </c>
      <c r="M184" t="str">
        <f t="shared" si="97"/>
        <v/>
      </c>
      <c r="N184" t="str">
        <f t="shared" si="98"/>
        <v/>
      </c>
      <c r="O184" t="str">
        <f t="shared" si="99"/>
        <v/>
      </c>
      <c r="P184" t="str">
        <f t="shared" si="100"/>
        <v/>
      </c>
      <c r="Q184" t="str">
        <f t="shared" si="101"/>
        <v/>
      </c>
      <c r="R184" s="26" t="str">
        <f>IF(OR(C184="",C184=" ",C184="FRA",C184="unattached",C184="(no club)",F184="M"),"",COUNTIFS(C$2:C184,C184,D$2:D184,"F*"))</f>
        <v/>
      </c>
      <c r="S184" t="str">
        <f t="shared" si="102"/>
        <v/>
      </c>
      <c r="T184" t="str">
        <f t="shared" si="103"/>
        <v/>
      </c>
      <c r="U184" t="str">
        <f t="shared" si="104"/>
        <v/>
      </c>
      <c r="V184" t="str">
        <f t="shared" si="109"/>
        <v/>
      </c>
      <c r="W184" t="str">
        <f t="shared" si="105"/>
        <v/>
      </c>
      <c r="X184" t="str">
        <f t="shared" si="110"/>
        <v/>
      </c>
      <c r="Y184" t="str">
        <f t="shared" si="106"/>
        <v/>
      </c>
      <c r="Z184" t="str">
        <f t="shared" si="111"/>
        <v/>
      </c>
      <c r="AA184" t="str">
        <f t="shared" si="107"/>
        <v/>
      </c>
      <c r="AB184" t="str">
        <f t="shared" si="108"/>
        <v/>
      </c>
      <c r="AC184" s="26" t="str">
        <f>IF(OR(D184="MSEN",D184="MV40",D184="MV50",D184="MV60",D184="MV70",D184="MV80",D184="MU23",D184="MU19",D184="MU17"),COUNTIF(D$2:D184,"M*"),"")</f>
        <v/>
      </c>
      <c r="AD184" s="3" t="str">
        <f>IF(OR(D184="MU23",D184="MU19",D184="MU17"),COUNTIF(D$2:D184,"MU*"),"")</f>
        <v/>
      </c>
      <c r="AE184" s="3" t="str">
        <f>IF(OR(D184="MU19",D184="MU17"),COUNTIF(D$2:D184,"MU1*"),"")</f>
        <v/>
      </c>
      <c r="AF184" s="3" t="str">
        <f>IF(OR(D184="MU17"),COUNTIF(D$2:D184,"MU17"),"")</f>
        <v/>
      </c>
      <c r="AL184" s="3" t="str">
        <f>IF(OR(D184="MV40",D184="MV50",D184="MV60",D184="MV70",D184="MV80"),COUNTIF(D$2:D184,"MV*"),"")</f>
        <v/>
      </c>
      <c r="AM184" s="3" t="str">
        <f>IF(OR(D184="MV50",D184="MV60",D184="MV70",D184="MV80"),COUNTIF(D$2:D184,"MV50")+COUNTIF(D$2:D184,"MV60")+COUNTIF(D$2:D184,"MV70")+COUNTIF(D$2:D184,"MV80"),"")</f>
        <v/>
      </c>
      <c r="AN184" s="3" t="str">
        <f>IF(OR(D184="MV60",D184="MV70",D184="MV80"),COUNTIF(D$2:D184,"MV60")+COUNTIF(D$2:D184,"MV70")+COUNTIF(D$2:D184,"MV80"),"")</f>
        <v/>
      </c>
      <c r="AO184" s="3" t="str">
        <f>IF(OR(D184="MV70",D184="MV80"),COUNTIF(D$2:D184,"MV70")+COUNTIF(D$2:D184,"MV80"),"")</f>
        <v/>
      </c>
      <c r="AP184" s="26" t="str">
        <f>IF(OR(D184="FSEN",D184="FV40",D184="FV50",D184="FV60",D184="FV70",D184="FV80",D184="FU23",D184="FU19",D184="FU17"),COUNTIF(D$2:D184,"F*"),"")</f>
        <v/>
      </c>
      <c r="AQ184" s="3" t="str">
        <f>IF(OR(D184="FU23",D184="FU19",D184="FU17"),COUNTIF(D$2:D184,"FU*"),"")</f>
        <v/>
      </c>
      <c r="AR184" s="3" t="str">
        <f>IF(OR(D184="FU19",D184="FU17"),COUNTIF(D$2:D184,"FU1*"),"")</f>
        <v/>
      </c>
      <c r="AS184" s="3" t="str">
        <f>IF(OR(D184="FU17"),COUNTIF(D$2:D184,"FU17"),"")</f>
        <v/>
      </c>
      <c r="AT184" s="3" t="str">
        <f>IF(OR(D184="FV40",D184="FV50",D184="FV60",D184="FV70",D184="FV80"),COUNTIF(D$2:D184,"FV*"),"")</f>
        <v/>
      </c>
      <c r="AU184" s="3" t="str">
        <f>IF(OR(D184="FV50",D184="FV60",D184="FV70",D184="FV80"),COUNTIF(D$2:D184,"FV50")+COUNTIF(D$2:D184,"FV60")+COUNTIF(D$2:D184,"FV70")+COUNTIF(D$2:D184,"FV80"),"")</f>
        <v/>
      </c>
      <c r="AV184" s="3" t="str">
        <f>IF(OR(D184="FV60",D184="FV70",D184="FV80"),COUNTIF(D$2:D184,"FV60")+COUNTIF(D$2:D184,"FV70")+COUNTIF(D$2:D184,"FV80"),"")</f>
        <v/>
      </c>
      <c r="AW184" s="3" t="str">
        <f>IF(OR(D184="FV70",D184="FV80"),COUNTIF(D$2:D184,"FV70")+COUNTIF(D$2:D184,"FV80"),"")</f>
        <v/>
      </c>
      <c r="AX184" s="24"/>
    </row>
    <row r="185" spans="1:50" x14ac:dyDescent="0.45">
      <c r="A185" s="3" t="str">
        <v/>
      </c>
      <c r="B185" t="str">
        <v/>
      </c>
      <c r="C185" t="str">
        <v/>
      </c>
      <c r="D185" s="3" t="str">
        <v/>
      </c>
      <c r="E185" s="19" t="str">
        <v/>
      </c>
      <c r="F185" s="42" t="str">
        <f t="shared" si="91"/>
        <v/>
      </c>
      <c r="G185" s="36" t="str">
        <f>IF(OR(C185="",C185=" ",C185="FRA",C185="unattached",C185="(no club)",F185="F"),"",COUNTIFS(C$2:C185,C185,D$2:D185,"M*"))</f>
        <v/>
      </c>
      <c r="H185" t="str">
        <f t="shared" si="92"/>
        <v/>
      </c>
      <c r="I185" t="str">
        <f t="shared" si="93"/>
        <v/>
      </c>
      <c r="J185" t="str">
        <f t="shared" si="94"/>
        <v/>
      </c>
      <c r="K185" t="str">
        <f t="shared" si="95"/>
        <v/>
      </c>
      <c r="L185" t="str">
        <f t="shared" si="96"/>
        <v/>
      </c>
      <c r="M185" t="str">
        <f t="shared" si="97"/>
        <v/>
      </c>
      <c r="N185" t="str">
        <f t="shared" si="98"/>
        <v/>
      </c>
      <c r="O185" t="str">
        <f t="shared" si="99"/>
        <v/>
      </c>
      <c r="P185" t="str">
        <f t="shared" si="100"/>
        <v/>
      </c>
      <c r="Q185" t="str">
        <f t="shared" si="101"/>
        <v/>
      </c>
      <c r="R185" s="26" t="str">
        <f>IF(OR(C185="",C185=" ",C185="FRA",C185="unattached",C185="(no club)",F185="M"),"",COUNTIFS(C$2:C185,C185,D$2:D185,"F*"))</f>
        <v/>
      </c>
      <c r="S185" t="str">
        <f t="shared" si="102"/>
        <v/>
      </c>
      <c r="T185" t="str">
        <f t="shared" si="103"/>
        <v/>
      </c>
      <c r="U185" t="str">
        <f t="shared" si="104"/>
        <v/>
      </c>
      <c r="V185" t="str">
        <f t="shared" si="109"/>
        <v/>
      </c>
      <c r="W185" t="str">
        <f t="shared" si="105"/>
        <v/>
      </c>
      <c r="X185" t="str">
        <f t="shared" si="110"/>
        <v/>
      </c>
      <c r="Y185" t="str">
        <f t="shared" si="106"/>
        <v/>
      </c>
      <c r="Z185" t="str">
        <f t="shared" si="111"/>
        <v/>
      </c>
      <c r="AA185" t="str">
        <f t="shared" si="107"/>
        <v/>
      </c>
      <c r="AB185" t="str">
        <f t="shared" si="108"/>
        <v/>
      </c>
      <c r="AC185" s="26" t="str">
        <f>IF(OR(D185="MSEN",D185="MV40",D185="MV50",D185="MV60",D185="MV70",D185="MV80",D185="MU23",D185="MU19",D185="MU17"),COUNTIF(D$2:D185,"M*"),"")</f>
        <v/>
      </c>
      <c r="AD185" s="3" t="str">
        <f>IF(OR(D185="MU23",D185="MU19",D185="MU17"),COUNTIF(D$2:D185,"MU*"),"")</f>
        <v/>
      </c>
      <c r="AE185" s="3" t="str">
        <f>IF(OR(D185="MU19",D185="MU17"),COUNTIF(D$2:D185,"MU1*"),"")</f>
        <v/>
      </c>
      <c r="AF185" s="3" t="str">
        <f>IF(OR(D185="MU17"),COUNTIF(D$2:D185,"MU17"),"")</f>
        <v/>
      </c>
      <c r="AL185" s="3" t="str">
        <f>IF(OR(D185="MV40",D185="MV50",D185="MV60",D185="MV70",D185="MV80"),COUNTIF(D$2:D185,"MV*"),"")</f>
        <v/>
      </c>
      <c r="AM185" s="3" t="str">
        <f>IF(OR(D185="MV50",D185="MV60",D185="MV70",D185="MV80"),COUNTIF(D$2:D185,"MV50")+COUNTIF(D$2:D185,"MV60")+COUNTIF(D$2:D185,"MV70")+COUNTIF(D$2:D185,"MV80"),"")</f>
        <v/>
      </c>
      <c r="AN185" s="3" t="str">
        <f>IF(OR(D185="MV60",D185="MV70",D185="MV80"),COUNTIF(D$2:D185,"MV60")+COUNTIF(D$2:D185,"MV70")+COUNTIF(D$2:D185,"MV80"),"")</f>
        <v/>
      </c>
      <c r="AO185" s="3" t="str">
        <f>IF(OR(D185="MV70",D185="MV80"),COUNTIF(D$2:D185,"MV70")+COUNTIF(D$2:D185,"MV80"),"")</f>
        <v/>
      </c>
      <c r="AP185" s="26" t="str">
        <f>IF(OR(D185="FSEN",D185="FV40",D185="FV50",D185="FV60",D185="FV70",D185="FV80",D185="FU23",D185="FU19",D185="FU17"),COUNTIF(D$2:D185,"F*"),"")</f>
        <v/>
      </c>
      <c r="AQ185" s="3" t="str">
        <f>IF(OR(D185="FU23",D185="FU19",D185="FU17"),COUNTIF(D$2:D185,"FU*"),"")</f>
        <v/>
      </c>
      <c r="AR185" s="3" t="str">
        <f>IF(OR(D185="FU19",D185="FU17"),COUNTIF(D$2:D185,"FU1*"),"")</f>
        <v/>
      </c>
      <c r="AS185" s="3" t="str">
        <f>IF(OR(D185="FU17"),COUNTIF(D$2:D185,"FU17"),"")</f>
        <v/>
      </c>
      <c r="AT185" s="3" t="str">
        <f>IF(OR(D185="FV40",D185="FV50",D185="FV60",D185="FV70",D185="FV80"),COUNTIF(D$2:D185,"FV*"),"")</f>
        <v/>
      </c>
      <c r="AU185" s="3" t="str">
        <f>IF(OR(D185="FV50",D185="FV60",D185="FV70",D185="FV80"),COUNTIF(D$2:D185,"FV50")+COUNTIF(D$2:D185,"FV60")+COUNTIF(D$2:D185,"FV70")+COUNTIF(D$2:D185,"FV80"),"")</f>
        <v/>
      </c>
      <c r="AV185" s="3" t="str">
        <f>IF(OR(D185="FV60",D185="FV70",D185="FV80"),COUNTIF(D$2:D185,"FV60")+COUNTIF(D$2:D185,"FV70")+COUNTIF(D$2:D185,"FV80"),"")</f>
        <v/>
      </c>
      <c r="AW185" s="3" t="str">
        <f>IF(OR(D185="FV70",D185="FV80"),COUNTIF(D$2:D185,"FV70")+COUNTIF(D$2:D185,"FV80"),"")</f>
        <v/>
      </c>
      <c r="AX185" s="24"/>
    </row>
    <row r="186" spans="1:50" x14ac:dyDescent="0.45">
      <c r="A186" s="3" t="str">
        <v/>
      </c>
      <c r="B186" t="str">
        <v/>
      </c>
      <c r="C186" t="str">
        <v/>
      </c>
      <c r="D186" s="3" t="str">
        <v/>
      </c>
      <c r="E186" s="19" t="str">
        <v/>
      </c>
      <c r="F186" s="42" t="str">
        <f t="shared" si="91"/>
        <v/>
      </c>
      <c r="G186" s="36" t="str">
        <f>IF(OR(C186="",C186=" ",C186="FRA",C186="unattached",C186="(no club)",F186="F"),"",COUNTIFS(C$2:C186,C186,D$2:D186,"M*"))</f>
        <v/>
      </c>
      <c r="H186" t="str">
        <f t="shared" si="92"/>
        <v/>
      </c>
      <c r="I186" t="str">
        <f t="shared" si="93"/>
        <v/>
      </c>
      <c r="J186" t="str">
        <f t="shared" si="94"/>
        <v/>
      </c>
      <c r="K186" t="str">
        <f t="shared" si="95"/>
        <v/>
      </c>
      <c r="L186" t="str">
        <f t="shared" si="96"/>
        <v/>
      </c>
      <c r="M186" t="str">
        <f t="shared" si="97"/>
        <v/>
      </c>
      <c r="N186" t="str">
        <f t="shared" si="98"/>
        <v/>
      </c>
      <c r="O186" t="str">
        <f t="shared" si="99"/>
        <v/>
      </c>
      <c r="P186" t="str">
        <f t="shared" si="100"/>
        <v/>
      </c>
      <c r="Q186" t="str">
        <f t="shared" si="101"/>
        <v/>
      </c>
      <c r="R186" s="26" t="str">
        <f>IF(OR(C186="",C186=" ",C186="FRA",C186="unattached",C186="(no club)",F186="M"),"",COUNTIFS(C$2:C186,C186,D$2:D186,"F*"))</f>
        <v/>
      </c>
      <c r="S186" t="str">
        <f t="shared" si="102"/>
        <v/>
      </c>
      <c r="T186" t="str">
        <f t="shared" si="103"/>
        <v/>
      </c>
      <c r="U186" t="str">
        <f t="shared" si="104"/>
        <v/>
      </c>
      <c r="V186" t="str">
        <f t="shared" si="109"/>
        <v/>
      </c>
      <c r="W186" t="str">
        <f t="shared" si="105"/>
        <v/>
      </c>
      <c r="X186" t="str">
        <f t="shared" si="110"/>
        <v/>
      </c>
      <c r="Y186" t="str">
        <f t="shared" si="106"/>
        <v/>
      </c>
      <c r="Z186" t="str">
        <f t="shared" si="111"/>
        <v/>
      </c>
      <c r="AA186" t="str">
        <f t="shared" si="107"/>
        <v/>
      </c>
      <c r="AB186" t="str">
        <f t="shared" si="108"/>
        <v/>
      </c>
      <c r="AC186" s="26" t="str">
        <f>IF(OR(D186="MSEN",D186="MV40",D186="MV50",D186="MV60",D186="MV70",D186="MV80",D186="MU23",D186="MU19",D186="MU17"),COUNTIF(D$2:D186,"M*"),"")</f>
        <v/>
      </c>
      <c r="AD186" s="3" t="str">
        <f>IF(OR(D186="MU23",D186="MU19",D186="MU17"),COUNTIF(D$2:D186,"MU*"),"")</f>
        <v/>
      </c>
      <c r="AE186" s="3" t="str">
        <f>IF(OR(D186="MU19",D186="MU17"),COUNTIF(D$2:D186,"MU1*"),"")</f>
        <v/>
      </c>
      <c r="AF186" s="3" t="str">
        <f>IF(OR(D186="MU17"),COUNTIF(D$2:D186,"MU17"),"")</f>
        <v/>
      </c>
      <c r="AL186" s="3" t="str">
        <f>IF(OR(D186="MV40",D186="MV50",D186="MV60",D186="MV70",D186="MV80"),COUNTIF(D$2:D186,"MV*"),"")</f>
        <v/>
      </c>
      <c r="AM186" s="3" t="str">
        <f>IF(OR(D186="MV50",D186="MV60",D186="MV70",D186="MV80"),COUNTIF(D$2:D186,"MV50")+COUNTIF(D$2:D186,"MV60")+COUNTIF(D$2:D186,"MV70")+COUNTIF(D$2:D186,"MV80"),"")</f>
        <v/>
      </c>
      <c r="AN186" s="3" t="str">
        <f>IF(OR(D186="MV60",D186="MV70",D186="MV80"),COUNTIF(D$2:D186,"MV60")+COUNTIF(D$2:D186,"MV70")+COUNTIF(D$2:D186,"MV80"),"")</f>
        <v/>
      </c>
      <c r="AO186" s="3" t="str">
        <f>IF(OR(D186="MV70",D186="MV80"),COUNTIF(D$2:D186,"MV70")+COUNTIF(D$2:D186,"MV80"),"")</f>
        <v/>
      </c>
      <c r="AP186" s="26" t="str">
        <f>IF(OR(D186="FSEN",D186="FV40",D186="FV50",D186="FV60",D186="FV70",D186="FV80",D186="FU23",D186="FU19",D186="FU17"),COUNTIF(D$2:D186,"F*"),"")</f>
        <v/>
      </c>
      <c r="AQ186" s="3" t="str">
        <f>IF(OR(D186="FU23",D186="FU19",D186="FU17"),COUNTIF(D$2:D186,"FU*"),"")</f>
        <v/>
      </c>
      <c r="AR186" s="3" t="str">
        <f>IF(OR(D186="FU19",D186="FU17"),COUNTIF(D$2:D186,"FU1*"),"")</f>
        <v/>
      </c>
      <c r="AS186" s="3" t="str">
        <f>IF(OR(D186="FU17"),COUNTIF(D$2:D186,"FU17"),"")</f>
        <v/>
      </c>
      <c r="AT186" s="3" t="str">
        <f>IF(OR(D186="FV40",D186="FV50",D186="FV60",D186="FV70",D186="FV80"),COUNTIF(D$2:D186,"FV*"),"")</f>
        <v/>
      </c>
      <c r="AU186" s="3" t="str">
        <f>IF(OR(D186="FV50",D186="FV60",D186="FV70",D186="FV80"),COUNTIF(D$2:D186,"FV50")+COUNTIF(D$2:D186,"FV60")+COUNTIF(D$2:D186,"FV70")+COUNTIF(D$2:D186,"FV80"),"")</f>
        <v/>
      </c>
      <c r="AV186" s="3" t="str">
        <f>IF(OR(D186="FV60",D186="FV70",D186="FV80"),COUNTIF(D$2:D186,"FV60")+COUNTIF(D$2:D186,"FV70")+COUNTIF(D$2:D186,"FV80"),"")</f>
        <v/>
      </c>
      <c r="AW186" s="3" t="str">
        <f>IF(OR(D186="FV70",D186="FV80"),COUNTIF(D$2:D186,"FV70")+COUNTIF(D$2:D186,"FV80"),"")</f>
        <v/>
      </c>
      <c r="AX186" s="24"/>
    </row>
    <row r="187" spans="1:50" x14ac:dyDescent="0.45">
      <c r="A187" s="3" t="str">
        <v/>
      </c>
      <c r="B187" t="str">
        <v/>
      </c>
      <c r="C187" t="str">
        <v/>
      </c>
      <c r="D187" s="3" t="str">
        <v/>
      </c>
      <c r="E187" s="19" t="str">
        <v/>
      </c>
      <c r="F187" s="42" t="str">
        <f t="shared" si="91"/>
        <v/>
      </c>
      <c r="G187" s="36" t="str">
        <f>IF(OR(C187="",C187=" ",C187="FRA",C187="unattached",C187="(no club)",F187="F"),"",COUNTIFS(C$2:C187,C187,D$2:D187,"M*"))</f>
        <v/>
      </c>
      <c r="H187" t="str">
        <f t="shared" si="92"/>
        <v/>
      </c>
      <c r="I187" t="str">
        <f t="shared" si="93"/>
        <v/>
      </c>
      <c r="J187" t="str">
        <f t="shared" si="94"/>
        <v/>
      </c>
      <c r="K187" t="str">
        <f t="shared" si="95"/>
        <v/>
      </c>
      <c r="L187" t="str">
        <f t="shared" si="96"/>
        <v/>
      </c>
      <c r="M187" t="str">
        <f t="shared" si="97"/>
        <v/>
      </c>
      <c r="N187" t="str">
        <f t="shared" si="98"/>
        <v/>
      </c>
      <c r="O187" t="str">
        <f t="shared" si="99"/>
        <v/>
      </c>
      <c r="P187" t="str">
        <f t="shared" si="100"/>
        <v/>
      </c>
      <c r="Q187" t="str">
        <f t="shared" si="101"/>
        <v/>
      </c>
      <c r="R187" s="26" t="str">
        <f>IF(OR(C187="",C187=" ",C187="FRA",C187="unattached",C187="(no club)",F187="M"),"",COUNTIFS(C$2:C187,C187,D$2:D187,"F*"))</f>
        <v/>
      </c>
      <c r="S187" t="str">
        <f t="shared" si="102"/>
        <v/>
      </c>
      <c r="T187" t="str">
        <f t="shared" si="103"/>
        <v/>
      </c>
      <c r="U187" t="str">
        <f t="shared" si="104"/>
        <v/>
      </c>
      <c r="V187" t="str">
        <f t="shared" si="109"/>
        <v/>
      </c>
      <c r="W187" t="str">
        <f t="shared" si="105"/>
        <v/>
      </c>
      <c r="X187" t="str">
        <f t="shared" si="110"/>
        <v/>
      </c>
      <c r="Y187" t="str">
        <f t="shared" si="106"/>
        <v/>
      </c>
      <c r="Z187" t="str">
        <f t="shared" si="111"/>
        <v/>
      </c>
      <c r="AA187" t="str">
        <f t="shared" si="107"/>
        <v/>
      </c>
      <c r="AB187" t="str">
        <f t="shared" si="108"/>
        <v/>
      </c>
      <c r="AC187" s="26" t="str">
        <f>IF(OR(D187="MSEN",D187="MV40",D187="MV50",D187="MV60",D187="MV70",D187="MV80",D187="MU23",D187="MU19",D187="MU17"),COUNTIF(D$2:D187,"M*"),"")</f>
        <v/>
      </c>
      <c r="AD187" s="3" t="str">
        <f>IF(OR(D187="MU23",D187="MU19",D187="MU17"),COUNTIF(D$2:D187,"MU*"),"")</f>
        <v/>
      </c>
      <c r="AE187" s="3" t="str">
        <f>IF(OR(D187="MU19",D187="MU17"),COUNTIF(D$2:D187,"MU1*"),"")</f>
        <v/>
      </c>
      <c r="AF187" s="3" t="str">
        <f>IF(OR(D187="MU17"),COUNTIF(D$2:D187,"MU17"),"")</f>
        <v/>
      </c>
      <c r="AL187" s="3" t="str">
        <f>IF(OR(D187="MV40",D187="MV50",D187="MV60",D187="MV70",D187="MV80"),COUNTIF(D$2:D187,"MV*"),"")</f>
        <v/>
      </c>
      <c r="AM187" s="3" t="str">
        <f>IF(OR(D187="MV50",D187="MV60",D187="MV70",D187="MV80"),COUNTIF(D$2:D187,"MV50")+COUNTIF(D$2:D187,"MV60")+COUNTIF(D$2:D187,"MV70")+COUNTIF(D$2:D187,"MV80"),"")</f>
        <v/>
      </c>
      <c r="AN187" s="3" t="str">
        <f>IF(OR(D187="MV60",D187="MV70",D187="MV80"),COUNTIF(D$2:D187,"MV60")+COUNTIF(D$2:D187,"MV70")+COUNTIF(D$2:D187,"MV80"),"")</f>
        <v/>
      </c>
      <c r="AO187" s="3" t="str">
        <f>IF(OR(D187="MV70",D187="MV80"),COUNTIF(D$2:D187,"MV70")+COUNTIF(D$2:D187,"MV80"),"")</f>
        <v/>
      </c>
      <c r="AP187" s="26" t="str">
        <f>IF(OR(D187="FSEN",D187="FV40",D187="FV50",D187="FV60",D187="FV70",D187="FV80",D187="FU23",D187="FU19",D187="FU17"),COUNTIF(D$2:D187,"F*"),"")</f>
        <v/>
      </c>
      <c r="AQ187" s="3" t="str">
        <f>IF(OR(D187="FU23",D187="FU19",D187="FU17"),COUNTIF(D$2:D187,"FU*"),"")</f>
        <v/>
      </c>
      <c r="AR187" s="3" t="str">
        <f>IF(OR(D187="FU19",D187="FU17"),COUNTIF(D$2:D187,"FU1*"),"")</f>
        <v/>
      </c>
      <c r="AS187" s="3" t="str">
        <f>IF(OR(D187="FU17"),COUNTIF(D$2:D187,"FU17"),"")</f>
        <v/>
      </c>
      <c r="AT187" s="3" t="str">
        <f>IF(OR(D187="FV40",D187="FV50",D187="FV60",D187="FV70",D187="FV80"),COUNTIF(D$2:D187,"FV*"),"")</f>
        <v/>
      </c>
      <c r="AU187" s="3" t="str">
        <f>IF(OR(D187="FV50",D187="FV60",D187="FV70",D187="FV80"),COUNTIF(D$2:D187,"FV50")+COUNTIF(D$2:D187,"FV60")+COUNTIF(D$2:D187,"FV70")+COUNTIF(D$2:D187,"FV80"),"")</f>
        <v/>
      </c>
      <c r="AV187" s="3" t="str">
        <f>IF(OR(D187="FV60",D187="FV70",D187="FV80"),COUNTIF(D$2:D187,"FV60")+COUNTIF(D$2:D187,"FV70")+COUNTIF(D$2:D187,"FV80"),"")</f>
        <v/>
      </c>
      <c r="AW187" s="3" t="str">
        <f>IF(OR(D187="FV70",D187="FV80"),COUNTIF(D$2:D187,"FV70")+COUNTIF(D$2:D187,"FV80"),"")</f>
        <v/>
      </c>
      <c r="AX187" s="24"/>
    </row>
    <row r="188" spans="1:50" x14ac:dyDescent="0.45">
      <c r="A188" s="3" t="str">
        <v/>
      </c>
      <c r="B188" t="str">
        <v/>
      </c>
      <c r="C188" t="str">
        <v/>
      </c>
      <c r="D188" s="3" t="str">
        <v/>
      </c>
      <c r="E188" s="19" t="str">
        <v/>
      </c>
      <c r="F188" s="42" t="str">
        <f t="shared" si="91"/>
        <v/>
      </c>
      <c r="G188" s="36" t="str">
        <f>IF(OR(C188="",C188=" ",C188="FRA",C188="unattached",C188="(no club)",F188="F"),"",COUNTIFS(C$2:C188,C188,D$2:D188,"M*"))</f>
        <v/>
      </c>
      <c r="H188" t="str">
        <f t="shared" si="92"/>
        <v/>
      </c>
      <c r="I188" t="str">
        <f t="shared" si="93"/>
        <v/>
      </c>
      <c r="J188" t="str">
        <f t="shared" si="94"/>
        <v/>
      </c>
      <c r="K188" t="str">
        <f t="shared" si="95"/>
        <v/>
      </c>
      <c r="L188" t="str">
        <f t="shared" si="96"/>
        <v/>
      </c>
      <c r="M188" t="str">
        <f t="shared" si="97"/>
        <v/>
      </c>
      <c r="N188" t="str">
        <f t="shared" si="98"/>
        <v/>
      </c>
      <c r="O188" t="str">
        <f t="shared" si="99"/>
        <v/>
      </c>
      <c r="P188" t="str">
        <f t="shared" si="100"/>
        <v/>
      </c>
      <c r="Q188" t="str">
        <f t="shared" si="101"/>
        <v/>
      </c>
      <c r="R188" s="26" t="str">
        <f>IF(OR(C188="",C188=" ",C188="FRA",C188="unattached",C188="(no club)",F188="M"),"",COUNTIFS(C$2:C188,C188,D$2:D188,"F*"))</f>
        <v/>
      </c>
      <c r="S188" t="str">
        <f t="shared" si="102"/>
        <v/>
      </c>
      <c r="T188" t="str">
        <f t="shared" si="103"/>
        <v/>
      </c>
      <c r="U188" t="str">
        <f t="shared" si="104"/>
        <v/>
      </c>
      <c r="V188" t="str">
        <f t="shared" si="109"/>
        <v/>
      </c>
      <c r="W188" t="str">
        <f t="shared" si="105"/>
        <v/>
      </c>
      <c r="X188" t="str">
        <f t="shared" si="110"/>
        <v/>
      </c>
      <c r="Y188" t="str">
        <f t="shared" si="106"/>
        <v/>
      </c>
      <c r="Z188" t="str">
        <f t="shared" si="111"/>
        <v/>
      </c>
      <c r="AA188" t="str">
        <f t="shared" si="107"/>
        <v/>
      </c>
      <c r="AB188" t="str">
        <f t="shared" si="108"/>
        <v/>
      </c>
      <c r="AC188" s="26" t="str">
        <f>IF(OR(D188="MSEN",D188="MV40",D188="MV50",D188="MV60",D188="MV70",D188="MV80",D188="MU23",D188="MU19",D188="MU17"),COUNTIF(D$2:D188,"M*"),"")</f>
        <v/>
      </c>
      <c r="AD188" s="3" t="str">
        <f>IF(OR(D188="MU23",D188="MU19",D188="MU17"),COUNTIF(D$2:D188,"MU*"),"")</f>
        <v/>
      </c>
      <c r="AE188" s="3" t="str">
        <f>IF(OR(D188="MU19",D188="MU17"),COUNTIF(D$2:D188,"MU1*"),"")</f>
        <v/>
      </c>
      <c r="AF188" s="3" t="str">
        <f>IF(OR(D188="MU17"),COUNTIF(D$2:D188,"MU17"),"")</f>
        <v/>
      </c>
      <c r="AL188" s="3" t="str">
        <f>IF(OR(D188="MV40",D188="MV50",D188="MV60",D188="MV70",D188="MV80"),COUNTIF(D$2:D188,"MV*"),"")</f>
        <v/>
      </c>
      <c r="AM188" s="3" t="str">
        <f>IF(OR(D188="MV50",D188="MV60",D188="MV70",D188="MV80"),COUNTIF(D$2:D188,"MV50")+COUNTIF(D$2:D188,"MV60")+COUNTIF(D$2:D188,"MV70")+COUNTIF(D$2:D188,"MV80"),"")</f>
        <v/>
      </c>
      <c r="AN188" s="3" t="str">
        <f>IF(OR(D188="MV60",D188="MV70",D188="MV80"),COUNTIF(D$2:D188,"MV60")+COUNTIF(D$2:D188,"MV70")+COUNTIF(D$2:D188,"MV80"),"")</f>
        <v/>
      </c>
      <c r="AO188" s="3" t="str">
        <f>IF(OR(D188="MV70",D188="MV80"),COUNTIF(D$2:D188,"MV70")+COUNTIF(D$2:D188,"MV80"),"")</f>
        <v/>
      </c>
      <c r="AP188" s="26" t="str">
        <f>IF(OR(D188="FSEN",D188="FV40",D188="FV50",D188="FV60",D188="FV70",D188="FV80",D188="FU23",D188="FU19",D188="FU17"),COUNTIF(D$2:D188,"F*"),"")</f>
        <v/>
      </c>
      <c r="AQ188" s="3" t="str">
        <f>IF(OR(D188="FU23",D188="FU19",D188="FU17"),COUNTIF(D$2:D188,"FU*"),"")</f>
        <v/>
      </c>
      <c r="AR188" s="3" t="str">
        <f>IF(OR(D188="FU19",D188="FU17"),COUNTIF(D$2:D188,"FU1*"),"")</f>
        <v/>
      </c>
      <c r="AS188" s="3" t="str">
        <f>IF(OR(D188="FU17"),COUNTIF(D$2:D188,"FU17"),"")</f>
        <v/>
      </c>
      <c r="AT188" s="3" t="str">
        <f>IF(OR(D188="FV40",D188="FV50",D188="FV60",D188="FV70",D188="FV80"),COUNTIF(D$2:D188,"FV*"),"")</f>
        <v/>
      </c>
      <c r="AU188" s="3" t="str">
        <f>IF(OR(D188="FV50",D188="FV60",D188="FV70",D188="FV80"),COUNTIF(D$2:D188,"FV50")+COUNTIF(D$2:D188,"FV60")+COUNTIF(D$2:D188,"FV70")+COUNTIF(D$2:D188,"FV80"),"")</f>
        <v/>
      </c>
      <c r="AV188" s="3" t="str">
        <f>IF(OR(D188="FV60",D188="FV70",D188="FV80"),COUNTIF(D$2:D188,"FV60")+COUNTIF(D$2:D188,"FV70")+COUNTIF(D$2:D188,"FV80"),"")</f>
        <v/>
      </c>
      <c r="AW188" s="3" t="str">
        <f>IF(OR(D188="FV70",D188="FV80"),COUNTIF(D$2:D188,"FV70")+COUNTIF(D$2:D188,"FV80"),"")</f>
        <v/>
      </c>
      <c r="AX188" s="24"/>
    </row>
    <row r="189" spans="1:50" x14ac:dyDescent="0.45">
      <c r="A189" s="3" t="str">
        <v/>
      </c>
      <c r="B189" t="str">
        <v/>
      </c>
      <c r="C189" t="str">
        <v/>
      </c>
      <c r="D189" s="3" t="str">
        <v/>
      </c>
      <c r="E189" s="19" t="str">
        <v/>
      </c>
      <c r="F189" s="42" t="str">
        <f t="shared" si="91"/>
        <v/>
      </c>
      <c r="G189" s="36" t="str">
        <f>IF(OR(C189="",C189=" ",C189="FRA",C189="unattached",C189="(no club)",F189="F"),"",COUNTIFS(C$2:C189,C189,D$2:D189,"M*"))</f>
        <v/>
      </c>
      <c r="H189" t="str">
        <f t="shared" si="92"/>
        <v/>
      </c>
      <c r="I189" t="str">
        <f t="shared" si="93"/>
        <v/>
      </c>
      <c r="J189" t="str">
        <f t="shared" si="94"/>
        <v/>
      </c>
      <c r="K189" t="str">
        <f t="shared" si="95"/>
        <v/>
      </c>
      <c r="L189" t="str">
        <f t="shared" si="96"/>
        <v/>
      </c>
      <c r="M189" t="str">
        <f t="shared" si="97"/>
        <v/>
      </c>
      <c r="N189" t="str">
        <f t="shared" si="98"/>
        <v/>
      </c>
      <c r="O189" t="str">
        <f t="shared" si="99"/>
        <v/>
      </c>
      <c r="P189" t="str">
        <f t="shared" si="100"/>
        <v/>
      </c>
      <c r="Q189" t="str">
        <f t="shared" si="101"/>
        <v/>
      </c>
      <c r="R189" s="26" t="str">
        <f>IF(OR(C189="",C189=" ",C189="FRA",C189="unattached",C189="(no club)",F189="M"),"",COUNTIFS(C$2:C189,C189,D$2:D189,"F*"))</f>
        <v/>
      </c>
      <c r="S189" t="str">
        <f t="shared" si="102"/>
        <v/>
      </c>
      <c r="T189" t="str">
        <f t="shared" si="103"/>
        <v/>
      </c>
      <c r="U189" t="str">
        <f t="shared" si="104"/>
        <v/>
      </c>
      <c r="V189" t="str">
        <f t="shared" si="109"/>
        <v/>
      </c>
      <c r="W189" t="str">
        <f t="shared" si="105"/>
        <v/>
      </c>
      <c r="X189" t="str">
        <f t="shared" si="110"/>
        <v/>
      </c>
      <c r="Y189" t="str">
        <f t="shared" si="106"/>
        <v/>
      </c>
      <c r="Z189" t="str">
        <f t="shared" si="111"/>
        <v/>
      </c>
      <c r="AA189" t="str">
        <f t="shared" si="107"/>
        <v/>
      </c>
      <c r="AB189" t="str">
        <f t="shared" si="108"/>
        <v/>
      </c>
      <c r="AC189" s="26" t="str">
        <f>IF(OR(D189="MSEN",D189="MV40",D189="MV50",D189="MV60",D189="MV70",D189="MV80",D189="MU23",D189="MU19",D189="MU17"),COUNTIF(D$2:D189,"M*"),"")</f>
        <v/>
      </c>
      <c r="AD189" s="3" t="str">
        <f>IF(OR(D189="MU23",D189="MU19",D189="MU17"),COUNTIF(D$2:D189,"MU*"),"")</f>
        <v/>
      </c>
      <c r="AE189" s="3" t="str">
        <f>IF(OR(D189="MU19",D189="MU17"),COUNTIF(D$2:D189,"MU1*"),"")</f>
        <v/>
      </c>
      <c r="AF189" s="3" t="str">
        <f>IF(OR(D189="MU17"),COUNTIF(D$2:D189,"MU17"),"")</f>
        <v/>
      </c>
      <c r="AL189" s="3" t="str">
        <f>IF(OR(D189="MV40",D189="MV50",D189="MV60",D189="MV70",D189="MV80"),COUNTIF(D$2:D189,"MV*"),"")</f>
        <v/>
      </c>
      <c r="AM189" s="3" t="str">
        <f>IF(OR(D189="MV50",D189="MV60",D189="MV70",D189="MV80"),COUNTIF(D$2:D189,"MV50")+COUNTIF(D$2:D189,"MV60")+COUNTIF(D$2:D189,"MV70")+COUNTIF(D$2:D189,"MV80"),"")</f>
        <v/>
      </c>
      <c r="AN189" s="3" t="str">
        <f>IF(OR(D189="MV60",D189="MV70",D189="MV80"),COUNTIF(D$2:D189,"MV60")+COUNTIF(D$2:D189,"MV70")+COUNTIF(D$2:D189,"MV80"),"")</f>
        <v/>
      </c>
      <c r="AO189" s="3" t="str">
        <f>IF(OR(D189="MV70",D189="MV80"),COUNTIF(D$2:D189,"MV70")+COUNTIF(D$2:D189,"MV80"),"")</f>
        <v/>
      </c>
      <c r="AP189" s="26" t="str">
        <f>IF(OR(D189="FSEN",D189="FV40",D189="FV50",D189="FV60",D189="FV70",D189="FV80",D189="FU23",D189="FU19",D189="FU17"),COUNTIF(D$2:D189,"F*"),"")</f>
        <v/>
      </c>
      <c r="AQ189" s="3" t="str">
        <f>IF(OR(D189="FU23",D189="FU19",D189="FU17"),COUNTIF(D$2:D189,"FU*"),"")</f>
        <v/>
      </c>
      <c r="AR189" s="3" t="str">
        <f>IF(OR(D189="FU19",D189="FU17"),COUNTIF(D$2:D189,"FU1*"),"")</f>
        <v/>
      </c>
      <c r="AS189" s="3" t="str">
        <f>IF(OR(D189="FU17"),COUNTIF(D$2:D189,"FU17"),"")</f>
        <v/>
      </c>
      <c r="AT189" s="3" t="str">
        <f>IF(OR(D189="FV40",D189="FV50",D189="FV60",D189="FV70",D189="FV80"),COUNTIF(D$2:D189,"FV*"),"")</f>
        <v/>
      </c>
      <c r="AU189" s="3" t="str">
        <f>IF(OR(D189="FV50",D189="FV60",D189="FV70",D189="FV80"),COUNTIF(D$2:D189,"FV50")+COUNTIF(D$2:D189,"FV60")+COUNTIF(D$2:D189,"FV70")+COUNTIF(D$2:D189,"FV80"),"")</f>
        <v/>
      </c>
      <c r="AV189" s="3" t="str">
        <f>IF(OR(D189="FV60",D189="FV70",D189="FV80"),COUNTIF(D$2:D189,"FV60")+COUNTIF(D$2:D189,"FV70")+COUNTIF(D$2:D189,"FV80"),"")</f>
        <v/>
      </c>
      <c r="AW189" s="3" t="str">
        <f>IF(OR(D189="FV70",D189="FV80"),COUNTIF(D$2:D189,"FV70")+COUNTIF(D$2:D189,"FV80"),"")</f>
        <v/>
      </c>
      <c r="AX189" s="24"/>
    </row>
    <row r="190" spans="1:50" x14ac:dyDescent="0.45">
      <c r="A190" s="3" t="str">
        <v/>
      </c>
      <c r="B190" t="str">
        <v/>
      </c>
      <c r="C190" t="str">
        <v/>
      </c>
      <c r="D190" s="3" t="str">
        <v/>
      </c>
      <c r="E190" s="19" t="str">
        <v/>
      </c>
      <c r="F190" s="42" t="str">
        <f t="shared" si="91"/>
        <v/>
      </c>
      <c r="G190" s="36" t="str">
        <f>IF(OR(C190="",C190=" ",C190="FRA",C190="unattached",C190="(no club)",F190="F"),"",COUNTIFS(C$2:C190,C190,D$2:D190,"M*"))</f>
        <v/>
      </c>
      <c r="H190" t="str">
        <f t="shared" si="92"/>
        <v/>
      </c>
      <c r="I190" t="str">
        <f t="shared" si="93"/>
        <v/>
      </c>
      <c r="J190" t="str">
        <f t="shared" si="94"/>
        <v/>
      </c>
      <c r="K190" t="str">
        <f t="shared" si="95"/>
        <v/>
      </c>
      <c r="L190" t="str">
        <f t="shared" si="96"/>
        <v/>
      </c>
      <c r="M190" t="str">
        <f t="shared" si="97"/>
        <v/>
      </c>
      <c r="N190" t="str">
        <f t="shared" si="98"/>
        <v/>
      </c>
      <c r="O190" t="str">
        <f t="shared" si="99"/>
        <v/>
      </c>
      <c r="P190" t="str">
        <f t="shared" si="100"/>
        <v/>
      </c>
      <c r="Q190" t="str">
        <f t="shared" si="101"/>
        <v/>
      </c>
      <c r="R190" s="26" t="str">
        <f>IF(OR(C190="",C190=" ",C190="FRA",C190="unattached",C190="(no club)",F190="M"),"",COUNTIFS(C$2:C190,C190,D$2:D190,"F*"))</f>
        <v/>
      </c>
      <c r="S190" t="str">
        <f t="shared" si="102"/>
        <v/>
      </c>
      <c r="T190" t="str">
        <f t="shared" si="103"/>
        <v/>
      </c>
      <c r="U190" t="str">
        <f t="shared" si="104"/>
        <v/>
      </c>
      <c r="V190" t="str">
        <f t="shared" si="109"/>
        <v/>
      </c>
      <c r="W190" t="str">
        <f t="shared" si="105"/>
        <v/>
      </c>
      <c r="X190" t="str">
        <f t="shared" si="110"/>
        <v/>
      </c>
      <c r="Y190" t="str">
        <f t="shared" si="106"/>
        <v/>
      </c>
      <c r="Z190" t="str">
        <f t="shared" si="111"/>
        <v/>
      </c>
      <c r="AA190" t="str">
        <f t="shared" si="107"/>
        <v/>
      </c>
      <c r="AB190" t="str">
        <f t="shared" si="108"/>
        <v/>
      </c>
      <c r="AC190" s="26" t="str">
        <f>IF(OR(D190="MSEN",D190="MV40",D190="MV50",D190="MV60",D190="MV70",D190="MV80",D190="MU23",D190="MU19",D190="MU17"),COUNTIF(D$2:D190,"M*"),"")</f>
        <v/>
      </c>
      <c r="AD190" s="3" t="str">
        <f>IF(OR(D190="MU23",D190="MU19",D190="MU17"),COUNTIF(D$2:D190,"MU*"),"")</f>
        <v/>
      </c>
      <c r="AE190" s="3" t="str">
        <f>IF(OR(D190="MU19",D190="MU17"),COUNTIF(D$2:D190,"MU1*"),"")</f>
        <v/>
      </c>
      <c r="AF190" s="3" t="str">
        <f>IF(OR(D190="MU17"),COUNTIF(D$2:D190,"MU17"),"")</f>
        <v/>
      </c>
      <c r="AL190" s="3" t="str">
        <f>IF(OR(D190="MV40",D190="MV50",D190="MV60",D190="MV70",D190="MV80"),COUNTIF(D$2:D190,"MV*"),"")</f>
        <v/>
      </c>
      <c r="AM190" s="3" t="str">
        <f>IF(OR(D190="MV50",D190="MV60",D190="MV70",D190="MV80"),COUNTIF(D$2:D190,"MV50")+COUNTIF(D$2:D190,"MV60")+COUNTIF(D$2:D190,"MV70")+COUNTIF(D$2:D190,"MV80"),"")</f>
        <v/>
      </c>
      <c r="AN190" s="3" t="str">
        <f>IF(OR(D190="MV60",D190="MV70",D190="MV80"),COUNTIF(D$2:D190,"MV60")+COUNTIF(D$2:D190,"MV70")+COUNTIF(D$2:D190,"MV80"),"")</f>
        <v/>
      </c>
      <c r="AO190" s="3" t="str">
        <f>IF(OR(D190="MV70",D190="MV80"),COUNTIF(D$2:D190,"MV70")+COUNTIF(D$2:D190,"MV80"),"")</f>
        <v/>
      </c>
      <c r="AP190" s="26" t="str">
        <f>IF(OR(D190="FSEN",D190="FV40",D190="FV50",D190="FV60",D190="FV70",D190="FV80",D190="FU23",D190="FU19",D190="FU17"),COUNTIF(D$2:D190,"F*"),"")</f>
        <v/>
      </c>
      <c r="AQ190" s="3" t="str">
        <f>IF(OR(D190="FU23",D190="FU19",D190="FU17"),COUNTIF(D$2:D190,"FU*"),"")</f>
        <v/>
      </c>
      <c r="AR190" s="3" t="str">
        <f>IF(OR(D190="FU19",D190="FU17"),COUNTIF(D$2:D190,"FU1*"),"")</f>
        <v/>
      </c>
      <c r="AS190" s="3" t="str">
        <f>IF(OR(D190="FU17"),COUNTIF(D$2:D190,"FU17"),"")</f>
        <v/>
      </c>
      <c r="AT190" s="3" t="str">
        <f>IF(OR(D190="FV40",D190="FV50",D190="FV60",D190="FV70",D190="FV80"),COUNTIF(D$2:D190,"FV*"),"")</f>
        <v/>
      </c>
      <c r="AU190" s="3" t="str">
        <f>IF(OR(D190="FV50",D190="FV60",D190="FV70",D190="FV80"),COUNTIF(D$2:D190,"FV50")+COUNTIF(D$2:D190,"FV60")+COUNTIF(D$2:D190,"FV70")+COUNTIF(D$2:D190,"FV80"),"")</f>
        <v/>
      </c>
      <c r="AV190" s="3" t="str">
        <f>IF(OR(D190="FV60",D190="FV70",D190="FV80"),COUNTIF(D$2:D190,"FV60")+COUNTIF(D$2:D190,"FV70")+COUNTIF(D$2:D190,"FV80"),"")</f>
        <v/>
      </c>
      <c r="AW190" s="3" t="str">
        <f>IF(OR(D190="FV70",D190="FV80"),COUNTIF(D$2:D190,"FV70")+COUNTIF(D$2:D190,"FV80"),"")</f>
        <v/>
      </c>
      <c r="AX190" s="24"/>
    </row>
    <row r="191" spans="1:50" x14ac:dyDescent="0.45">
      <c r="A191" s="3" t="str">
        <v/>
      </c>
      <c r="B191" t="str">
        <v/>
      </c>
      <c r="C191" t="str">
        <v/>
      </c>
      <c r="D191" s="3" t="str">
        <v/>
      </c>
      <c r="E191" s="19" t="str">
        <v/>
      </c>
      <c r="F191" s="42" t="str">
        <f t="shared" si="91"/>
        <v/>
      </c>
      <c r="G191" s="36" t="str">
        <f>IF(OR(C191="",C191=" ",C191="FRA",C191="unattached",C191="(no club)",F191="F"),"",COUNTIFS(C$2:C191,C191,D$2:D191,"M*"))</f>
        <v/>
      </c>
      <c r="H191" t="str">
        <f t="shared" si="92"/>
        <v/>
      </c>
      <c r="I191" t="str">
        <f t="shared" si="93"/>
        <v/>
      </c>
      <c r="J191" t="str">
        <f t="shared" si="94"/>
        <v/>
      </c>
      <c r="K191" t="str">
        <f t="shared" si="95"/>
        <v/>
      </c>
      <c r="L191" t="str">
        <f t="shared" si="96"/>
        <v/>
      </c>
      <c r="M191" t="str">
        <f t="shared" si="97"/>
        <v/>
      </c>
      <c r="N191" t="str">
        <f t="shared" si="98"/>
        <v/>
      </c>
      <c r="O191" t="str">
        <f t="shared" si="99"/>
        <v/>
      </c>
      <c r="P191" t="str">
        <f t="shared" si="100"/>
        <v/>
      </c>
      <c r="Q191" t="str">
        <f t="shared" si="101"/>
        <v/>
      </c>
      <c r="R191" s="26" t="str">
        <f>IF(OR(C191="",C191=" ",C191="FRA",C191="unattached",C191="(no club)",F191="M"),"",COUNTIFS(C$2:C191,C191,D$2:D191,"F*"))</f>
        <v/>
      </c>
      <c r="S191" t="str">
        <f t="shared" si="102"/>
        <v/>
      </c>
      <c r="T191" t="str">
        <f t="shared" si="103"/>
        <v/>
      </c>
      <c r="U191" t="str">
        <f t="shared" si="104"/>
        <v/>
      </c>
      <c r="V191" t="str">
        <f t="shared" si="109"/>
        <v/>
      </c>
      <c r="W191" t="str">
        <f t="shared" si="105"/>
        <v/>
      </c>
      <c r="X191" t="str">
        <f t="shared" si="110"/>
        <v/>
      </c>
      <c r="Y191" t="str">
        <f t="shared" si="106"/>
        <v/>
      </c>
      <c r="Z191" t="str">
        <f t="shared" si="111"/>
        <v/>
      </c>
      <c r="AA191" t="str">
        <f t="shared" si="107"/>
        <v/>
      </c>
      <c r="AB191" t="str">
        <f t="shared" si="108"/>
        <v/>
      </c>
      <c r="AC191" s="26" t="str">
        <f>IF(OR(D191="MSEN",D191="MV40",D191="MV50",D191="MV60",D191="MV70",D191="MV80",D191="MU23",D191="MU19",D191="MU17"),COUNTIF(D$2:D191,"M*"),"")</f>
        <v/>
      </c>
      <c r="AD191" s="3" t="str">
        <f>IF(OR(D191="MU23",D191="MU19",D191="MU17"),COUNTIF(D$2:D191,"MU*"),"")</f>
        <v/>
      </c>
      <c r="AE191" s="3" t="str">
        <f>IF(OR(D191="MU19",D191="MU17"),COUNTIF(D$2:D191,"MU1*"),"")</f>
        <v/>
      </c>
      <c r="AF191" s="3" t="str">
        <f>IF(OR(D191="MU17"),COUNTIF(D$2:D191,"MU17"),"")</f>
        <v/>
      </c>
      <c r="AL191" s="3" t="str">
        <f>IF(OR(D191="MV40",D191="MV50",D191="MV60",D191="MV70",D191="MV80"),COUNTIF(D$2:D191,"MV*"),"")</f>
        <v/>
      </c>
      <c r="AM191" s="3" t="str">
        <f>IF(OR(D191="MV50",D191="MV60",D191="MV70",D191="MV80"),COUNTIF(D$2:D191,"MV50")+COUNTIF(D$2:D191,"MV60")+COUNTIF(D$2:D191,"MV70")+COUNTIF(D$2:D191,"MV80"),"")</f>
        <v/>
      </c>
      <c r="AN191" s="3" t="str">
        <f>IF(OR(D191="MV60",D191="MV70",D191="MV80"),COUNTIF(D$2:D191,"MV60")+COUNTIF(D$2:D191,"MV70")+COUNTIF(D$2:D191,"MV80"),"")</f>
        <v/>
      </c>
      <c r="AO191" s="3" t="str">
        <f>IF(OR(D191="MV70",D191="MV80"),COUNTIF(D$2:D191,"MV70")+COUNTIF(D$2:D191,"MV80"),"")</f>
        <v/>
      </c>
      <c r="AP191" s="26" t="str">
        <f>IF(OR(D191="FSEN",D191="FV40",D191="FV50",D191="FV60",D191="FV70",D191="FV80",D191="FU23",D191="FU19",D191="FU17"),COUNTIF(D$2:D191,"F*"),"")</f>
        <v/>
      </c>
      <c r="AQ191" s="3" t="str">
        <f>IF(OR(D191="FU23",D191="FU19",D191="FU17"),COUNTIF(D$2:D191,"FU*"),"")</f>
        <v/>
      </c>
      <c r="AR191" s="3" t="str">
        <f>IF(OR(D191="FU19",D191="FU17"),COUNTIF(D$2:D191,"FU1*"),"")</f>
        <v/>
      </c>
      <c r="AS191" s="3" t="str">
        <f>IF(OR(D191="FU17"),COUNTIF(D$2:D191,"FU17"),"")</f>
        <v/>
      </c>
      <c r="AT191" s="3" t="str">
        <f>IF(OR(D191="FV40",D191="FV50",D191="FV60",D191="FV70",D191="FV80"),COUNTIF(D$2:D191,"FV*"),"")</f>
        <v/>
      </c>
      <c r="AU191" s="3" t="str">
        <f>IF(OR(D191="FV50",D191="FV60",D191="FV70",D191="FV80"),COUNTIF(D$2:D191,"FV50")+COUNTIF(D$2:D191,"FV60")+COUNTIF(D$2:D191,"FV70")+COUNTIF(D$2:D191,"FV80"),"")</f>
        <v/>
      </c>
      <c r="AV191" s="3" t="str">
        <f>IF(OR(D191="FV60",D191="FV70",D191="FV80"),COUNTIF(D$2:D191,"FV60")+COUNTIF(D$2:D191,"FV70")+COUNTIF(D$2:D191,"FV80"),"")</f>
        <v/>
      </c>
      <c r="AW191" s="3" t="str">
        <f>IF(OR(D191="FV70",D191="FV80"),COUNTIF(D$2:D191,"FV70")+COUNTIF(D$2:D191,"FV80"),"")</f>
        <v/>
      </c>
      <c r="AX191" s="24"/>
    </row>
    <row r="192" spans="1:50" x14ac:dyDescent="0.45">
      <c r="A192" s="3" t="str">
        <v/>
      </c>
      <c r="B192" t="str">
        <v/>
      </c>
      <c r="C192" t="str">
        <v/>
      </c>
      <c r="D192" s="3" t="str">
        <v/>
      </c>
      <c r="E192" s="19" t="str">
        <v/>
      </c>
      <c r="F192" s="42" t="str">
        <f t="shared" si="91"/>
        <v/>
      </c>
      <c r="G192" s="36" t="str">
        <f>IF(OR(C192="",C192=" ",C192="FRA",C192="unattached",C192="(no club)",F192="F"),"",COUNTIFS(C$2:C192,C192,D$2:D192,"M*"))</f>
        <v/>
      </c>
      <c r="H192" t="str">
        <f t="shared" si="92"/>
        <v/>
      </c>
      <c r="I192" t="str">
        <f t="shared" si="93"/>
        <v/>
      </c>
      <c r="J192" t="str">
        <f t="shared" si="94"/>
        <v/>
      </c>
      <c r="K192" t="str">
        <f t="shared" si="95"/>
        <v/>
      </c>
      <c r="L192" t="str">
        <f t="shared" si="96"/>
        <v/>
      </c>
      <c r="M192" t="str">
        <f t="shared" si="97"/>
        <v/>
      </c>
      <c r="N192" t="str">
        <f t="shared" si="98"/>
        <v/>
      </c>
      <c r="O192" t="str">
        <f t="shared" si="99"/>
        <v/>
      </c>
      <c r="P192" t="str">
        <f t="shared" si="100"/>
        <v/>
      </c>
      <c r="Q192" t="str">
        <f t="shared" si="101"/>
        <v/>
      </c>
      <c r="R192" s="26" t="str">
        <f>IF(OR(C192="",C192=" ",C192="FRA",C192="unattached",C192="(no club)",F192="M"),"",COUNTIFS(C$2:C192,C192,D$2:D192,"F*"))</f>
        <v/>
      </c>
      <c r="S192" t="str">
        <f t="shared" si="102"/>
        <v/>
      </c>
      <c r="T192" t="str">
        <f t="shared" si="103"/>
        <v/>
      </c>
      <c r="U192" t="str">
        <f t="shared" si="104"/>
        <v/>
      </c>
      <c r="V192" t="str">
        <f t="shared" si="109"/>
        <v/>
      </c>
      <c r="W192" t="str">
        <f t="shared" si="105"/>
        <v/>
      </c>
      <c r="X192" t="str">
        <f t="shared" si="110"/>
        <v/>
      </c>
      <c r="Y192" t="str">
        <f t="shared" si="106"/>
        <v/>
      </c>
      <c r="Z192" t="str">
        <f t="shared" si="111"/>
        <v/>
      </c>
      <c r="AA192" t="str">
        <f t="shared" si="107"/>
        <v/>
      </c>
      <c r="AB192" t="str">
        <f t="shared" si="108"/>
        <v/>
      </c>
      <c r="AC192" s="26" t="str">
        <f>IF(OR(D192="MSEN",D192="MV40",D192="MV50",D192="MV60",D192="MV70",D192="MV80",D192="MU23",D192="MU19",D192="MU17"),COUNTIF(D$2:D192,"M*"),"")</f>
        <v/>
      </c>
      <c r="AD192" s="3" t="str">
        <f>IF(OR(D192="MU23",D192="MU19",D192="MU17"),COUNTIF(D$2:D192,"MU*"),"")</f>
        <v/>
      </c>
      <c r="AE192" s="3" t="str">
        <f>IF(OR(D192="MU19",D192="MU17"),COUNTIF(D$2:D192,"MU1*"),"")</f>
        <v/>
      </c>
      <c r="AF192" s="3" t="str">
        <f>IF(OR(D192="MU17"),COUNTIF(D$2:D192,"MU17"),"")</f>
        <v/>
      </c>
      <c r="AL192" s="3" t="str">
        <f>IF(OR(D192="MV40",D192="MV50",D192="MV60",D192="MV70",D192="MV80"),COUNTIF(D$2:D192,"MV*"),"")</f>
        <v/>
      </c>
      <c r="AM192" s="3" t="str">
        <f>IF(OR(D192="MV50",D192="MV60",D192="MV70",D192="MV80"),COUNTIF(D$2:D192,"MV50")+COUNTIF(D$2:D192,"MV60")+COUNTIF(D$2:D192,"MV70")+COUNTIF(D$2:D192,"MV80"),"")</f>
        <v/>
      </c>
      <c r="AN192" s="3" t="str">
        <f>IF(OR(D192="MV60",D192="MV70",D192="MV80"),COUNTIF(D$2:D192,"MV60")+COUNTIF(D$2:D192,"MV70")+COUNTIF(D$2:D192,"MV80"),"")</f>
        <v/>
      </c>
      <c r="AO192" s="3" t="str">
        <f>IF(OR(D192="MV70",D192="MV80"),COUNTIF(D$2:D192,"MV70")+COUNTIF(D$2:D192,"MV80"),"")</f>
        <v/>
      </c>
      <c r="AP192" s="26" t="str">
        <f>IF(OR(D192="FSEN",D192="FV40",D192="FV50",D192="FV60",D192="FV70",D192="FV80",D192="FU23",D192="FU19",D192="FU17"),COUNTIF(D$2:D192,"F*"),"")</f>
        <v/>
      </c>
      <c r="AQ192" s="3" t="str">
        <f>IF(OR(D192="FU23",D192="FU19",D192="FU17"),COUNTIF(D$2:D192,"FU*"),"")</f>
        <v/>
      </c>
      <c r="AR192" s="3" t="str">
        <f>IF(OR(D192="FU19",D192="FU17"),COUNTIF(D$2:D192,"FU1*"),"")</f>
        <v/>
      </c>
      <c r="AS192" s="3" t="str">
        <f>IF(OR(D192="FU17"),COUNTIF(D$2:D192,"FU17"),"")</f>
        <v/>
      </c>
      <c r="AT192" s="3" t="str">
        <f>IF(OR(D192="FV40",D192="FV50",D192="FV60",D192="FV70",D192="FV80"),COUNTIF(D$2:D192,"FV*"),"")</f>
        <v/>
      </c>
      <c r="AU192" s="3" t="str">
        <f>IF(OR(D192="FV50",D192="FV60",D192="FV70",D192="FV80"),COUNTIF(D$2:D192,"FV50")+COUNTIF(D$2:D192,"FV60")+COUNTIF(D$2:D192,"FV70")+COUNTIF(D$2:D192,"FV80"),"")</f>
        <v/>
      </c>
      <c r="AV192" s="3" t="str">
        <f>IF(OR(D192="FV60",D192="FV70",D192="FV80"),COUNTIF(D$2:D192,"FV60")+COUNTIF(D$2:D192,"FV70")+COUNTIF(D$2:D192,"FV80"),"")</f>
        <v/>
      </c>
      <c r="AW192" s="3" t="str">
        <f>IF(OR(D192="FV70",D192="FV80"),COUNTIF(D$2:D192,"FV70")+COUNTIF(D$2:D192,"FV80"),"")</f>
        <v/>
      </c>
      <c r="AX192" s="24"/>
    </row>
    <row r="193" spans="1:50" x14ac:dyDescent="0.45">
      <c r="A193" s="3" t="str">
        <v/>
      </c>
      <c r="B193" t="str">
        <v/>
      </c>
      <c r="C193" t="str">
        <v/>
      </c>
      <c r="D193" s="3" t="str">
        <v/>
      </c>
      <c r="E193" s="19" t="str">
        <v/>
      </c>
      <c r="F193" s="42" t="str">
        <f t="shared" si="91"/>
        <v/>
      </c>
      <c r="G193" s="36" t="str">
        <f>IF(OR(C193="",C193=" ",C193="FRA",C193="unattached",C193="(no club)",F193="F"),"",COUNTIFS(C$2:C193,C193,D$2:D193,"M*"))</f>
        <v/>
      </c>
      <c r="H193" t="str">
        <f t="shared" si="92"/>
        <v/>
      </c>
      <c r="I193" t="str">
        <f t="shared" si="93"/>
        <v/>
      </c>
      <c r="J193" t="str">
        <f t="shared" si="94"/>
        <v/>
      </c>
      <c r="K193" t="str">
        <f t="shared" si="95"/>
        <v/>
      </c>
      <c r="L193" t="str">
        <f t="shared" si="96"/>
        <v/>
      </c>
      <c r="M193" t="str">
        <f t="shared" si="97"/>
        <v/>
      </c>
      <c r="N193" t="str">
        <f t="shared" si="98"/>
        <v/>
      </c>
      <c r="O193" t="str">
        <f t="shared" si="99"/>
        <v/>
      </c>
      <c r="P193" t="str">
        <f t="shared" si="100"/>
        <v/>
      </c>
      <c r="Q193" t="str">
        <f t="shared" si="101"/>
        <v/>
      </c>
      <c r="R193" s="26" t="str">
        <f>IF(OR(C193="",C193=" ",C193="FRA",C193="unattached",C193="(no club)",F193="M"),"",COUNTIFS(C$2:C193,C193,D$2:D193,"F*"))</f>
        <v/>
      </c>
      <c r="S193" t="str">
        <f t="shared" si="102"/>
        <v/>
      </c>
      <c r="T193" t="str">
        <f t="shared" si="103"/>
        <v/>
      </c>
      <c r="U193" t="str">
        <f t="shared" si="104"/>
        <v/>
      </c>
      <c r="V193" t="str">
        <f t="shared" si="109"/>
        <v/>
      </c>
      <c r="W193" t="str">
        <f t="shared" si="105"/>
        <v/>
      </c>
      <c r="X193" t="str">
        <f t="shared" si="110"/>
        <v/>
      </c>
      <c r="Y193" t="str">
        <f t="shared" si="106"/>
        <v/>
      </c>
      <c r="Z193" t="str">
        <f t="shared" si="111"/>
        <v/>
      </c>
      <c r="AA193" t="str">
        <f t="shared" si="107"/>
        <v/>
      </c>
      <c r="AB193" t="str">
        <f t="shared" si="108"/>
        <v/>
      </c>
      <c r="AC193" s="26" t="str">
        <f>IF(OR(D193="MSEN",D193="MV40",D193="MV50",D193="MV60",D193="MV70",D193="MV80",D193="MU23",D193="MU19",D193="MU17"),COUNTIF(D$2:D193,"M*"),"")</f>
        <v/>
      </c>
      <c r="AD193" s="3" t="str">
        <f>IF(OR(D193="MU23",D193="MU19",D193="MU17"),COUNTIF(D$2:D193,"MU*"),"")</f>
        <v/>
      </c>
      <c r="AE193" s="3" t="str">
        <f>IF(OR(D193="MU19",D193="MU17"),COUNTIF(D$2:D193,"MU1*"),"")</f>
        <v/>
      </c>
      <c r="AF193" s="3" t="str">
        <f>IF(OR(D193="MU17"),COUNTIF(D$2:D193,"MU17"),"")</f>
        <v/>
      </c>
      <c r="AL193" s="3" t="str">
        <f>IF(OR(D193="MV40",D193="MV50",D193="MV60",D193="MV70",D193="MV80"),COUNTIF(D$2:D193,"MV*"),"")</f>
        <v/>
      </c>
      <c r="AM193" s="3" t="str">
        <f>IF(OR(D193="MV50",D193="MV60",D193="MV70",D193="MV80"),COUNTIF(D$2:D193,"MV50")+COUNTIF(D$2:D193,"MV60")+COUNTIF(D$2:D193,"MV70")+COUNTIF(D$2:D193,"MV80"),"")</f>
        <v/>
      </c>
      <c r="AN193" s="3" t="str">
        <f>IF(OR(D193="MV60",D193="MV70",D193="MV80"),COUNTIF(D$2:D193,"MV60")+COUNTIF(D$2:D193,"MV70")+COUNTIF(D$2:D193,"MV80"),"")</f>
        <v/>
      </c>
      <c r="AO193" s="3" t="str">
        <f>IF(OR(D193="MV70",D193="MV80"),COUNTIF(D$2:D193,"MV70")+COUNTIF(D$2:D193,"MV80"),"")</f>
        <v/>
      </c>
      <c r="AP193" s="26" t="str">
        <f>IF(OR(D193="FSEN",D193="FV40",D193="FV50",D193="FV60",D193="FV70",D193="FV80",D193="FU23",D193="FU19",D193="FU17"),COUNTIF(D$2:D193,"F*"),"")</f>
        <v/>
      </c>
      <c r="AQ193" s="3" t="str">
        <f>IF(OR(D193="FU23",D193="FU19",D193="FU17"),COUNTIF(D$2:D193,"FU*"),"")</f>
        <v/>
      </c>
      <c r="AR193" s="3" t="str">
        <f>IF(OR(D193="FU19",D193="FU17"),COUNTIF(D$2:D193,"FU1*"),"")</f>
        <v/>
      </c>
      <c r="AS193" s="3" t="str">
        <f>IF(OR(D193="FU17"),COUNTIF(D$2:D193,"FU17"),"")</f>
        <v/>
      </c>
      <c r="AT193" s="3" t="str">
        <f>IF(OR(D193="FV40",D193="FV50",D193="FV60",D193="FV70",D193="FV80"),COUNTIF(D$2:D193,"FV*"),"")</f>
        <v/>
      </c>
      <c r="AU193" s="3" t="str">
        <f>IF(OR(D193="FV50",D193="FV60",D193="FV70",D193="FV80"),COUNTIF(D$2:D193,"FV50")+COUNTIF(D$2:D193,"FV60")+COUNTIF(D$2:D193,"FV70")+COUNTIF(D$2:D193,"FV80"),"")</f>
        <v/>
      </c>
      <c r="AV193" s="3" t="str">
        <f>IF(OR(D193="FV60",D193="FV70",D193="FV80"),COUNTIF(D$2:D193,"FV60")+COUNTIF(D$2:D193,"FV70")+COUNTIF(D$2:D193,"FV80"),"")</f>
        <v/>
      </c>
      <c r="AW193" s="3" t="str">
        <f>IF(OR(D193="FV70",D193="FV80"),COUNTIF(D$2:D193,"FV70")+COUNTIF(D$2:D193,"FV80"),"")</f>
        <v/>
      </c>
      <c r="AX193" s="24"/>
    </row>
    <row r="194" spans="1:50" x14ac:dyDescent="0.45">
      <c r="A194" s="3" t="str">
        <v/>
      </c>
      <c r="B194" t="str">
        <v/>
      </c>
      <c r="C194" t="str">
        <v/>
      </c>
      <c r="D194" s="3" t="str">
        <v/>
      </c>
      <c r="E194" s="19" t="str">
        <v/>
      </c>
      <c r="F194" s="42" t="str">
        <f t="shared" si="91"/>
        <v/>
      </c>
      <c r="G194" s="36" t="str">
        <f>IF(OR(C194="",C194=" ",C194="FRA",C194="unattached",C194="(no club)",F194="F"),"",COUNTIFS(C$2:C194,C194,D$2:D194,"M*"))</f>
        <v/>
      </c>
      <c r="H194" t="str">
        <f t="shared" si="92"/>
        <v/>
      </c>
      <c r="I194" t="str">
        <f t="shared" si="93"/>
        <v/>
      </c>
      <c r="J194" t="str">
        <f t="shared" si="94"/>
        <v/>
      </c>
      <c r="K194" t="str">
        <f t="shared" si="95"/>
        <v/>
      </c>
      <c r="L194" t="str">
        <f t="shared" si="96"/>
        <v/>
      </c>
      <c r="M194" t="str">
        <f t="shared" si="97"/>
        <v/>
      </c>
      <c r="N194" t="str">
        <f t="shared" si="98"/>
        <v/>
      </c>
      <c r="O194" t="str">
        <f t="shared" si="99"/>
        <v/>
      </c>
      <c r="P194" t="str">
        <f t="shared" si="100"/>
        <v/>
      </c>
      <c r="Q194" t="str">
        <f t="shared" si="101"/>
        <v/>
      </c>
      <c r="R194" s="26" t="str">
        <f>IF(OR(C194="",C194=" ",C194="FRA",C194="unattached",C194="(no club)",F194="M"),"",COUNTIFS(C$2:C194,C194,D$2:D194,"F*"))</f>
        <v/>
      </c>
      <c r="S194" t="str">
        <f t="shared" si="102"/>
        <v/>
      </c>
      <c r="T194" t="str">
        <f t="shared" si="103"/>
        <v/>
      </c>
      <c r="U194" t="str">
        <f t="shared" si="104"/>
        <v/>
      </c>
      <c r="V194" t="str">
        <f t="shared" ref="V194:V201" si="112">IF($T194="","",_xlfn.XLOOKUP($T194&amp;"1",S:S,AP:AP))</f>
        <v/>
      </c>
      <c r="W194" t="str">
        <f t="shared" si="105"/>
        <v/>
      </c>
      <c r="X194" t="str">
        <f t="shared" ref="X194:X201" si="113">IF($T194="","",_xlfn.XLOOKUP($T194&amp;"2",S:S,AP:AP))</f>
        <v/>
      </c>
      <c r="Y194" t="str">
        <f t="shared" si="106"/>
        <v/>
      </c>
      <c r="Z194" t="str">
        <f t="shared" ref="Z194:Z201" si="114">IF($T194="","",_xlfn.XLOOKUP($T194&amp;"3",S:S,AP:AP))</f>
        <v/>
      </c>
      <c r="AA194" t="str">
        <f t="shared" si="107"/>
        <v/>
      </c>
      <c r="AB194" t="str">
        <f t="shared" si="108"/>
        <v/>
      </c>
      <c r="AC194" s="26" t="str">
        <f>IF(OR(D194="MSEN",D194="MV40",D194="MV50",D194="MV60",D194="MV70",D194="MV80",D194="MU23",D194="MU19",D194="MU17"),COUNTIF(D$2:D194,"M*"),"")</f>
        <v/>
      </c>
      <c r="AD194" s="3" t="str">
        <f>IF(OR(D194="MU23",D194="MU19",D194="MU17"),COUNTIF(D$2:D194,"MU*"),"")</f>
        <v/>
      </c>
      <c r="AE194" s="3" t="str">
        <f>IF(OR(D194="MU19",D194="MU17"),COUNTIF(D$2:D194,"MU1*"),"")</f>
        <v/>
      </c>
      <c r="AF194" s="3" t="str">
        <f>IF(OR(D194="MU17"),COUNTIF(D$2:D194,"MU17"),"")</f>
        <v/>
      </c>
      <c r="AL194" s="3" t="str">
        <f>IF(OR(D194="MV40",D194="MV50",D194="MV60",D194="MV70",D194="MV80"),COUNTIF(D$2:D194,"MV*"),"")</f>
        <v/>
      </c>
      <c r="AM194" s="3" t="str">
        <f>IF(OR(D194="MV50",D194="MV60",D194="MV70",D194="MV80"),COUNTIF(D$2:D194,"MV50")+COUNTIF(D$2:D194,"MV60")+COUNTIF(D$2:D194,"MV70")+COUNTIF(D$2:D194,"MV80"),"")</f>
        <v/>
      </c>
      <c r="AN194" s="3" t="str">
        <f>IF(OR(D194="MV60",D194="MV70",D194="MV80"),COUNTIF(D$2:D194,"MV60")+COUNTIF(D$2:D194,"MV70")+COUNTIF(D$2:D194,"MV80"),"")</f>
        <v/>
      </c>
      <c r="AO194" s="3" t="str">
        <f>IF(OR(D194="MV70",D194="MV80"),COUNTIF(D$2:D194,"MV70")+COUNTIF(D$2:D194,"MV80"),"")</f>
        <v/>
      </c>
      <c r="AP194" s="26" t="str">
        <f>IF(OR(D194="FSEN",D194="FV40",D194="FV50",D194="FV60",D194="FV70",D194="FV80",D194="FU23",D194="FU19",D194="FU17"),COUNTIF(D$2:D194,"F*"),"")</f>
        <v/>
      </c>
      <c r="AQ194" s="3" t="str">
        <f>IF(OR(D194="FU23",D194="FU19",D194="FU17"),COUNTIF(D$2:D194,"FU*"),"")</f>
        <v/>
      </c>
      <c r="AR194" s="3" t="str">
        <f>IF(OR(D194="FU19",D194="FU17"),COUNTIF(D$2:D194,"FU1*"),"")</f>
        <v/>
      </c>
      <c r="AS194" s="3" t="str">
        <f>IF(OR(D194="FU17"),COUNTIF(D$2:D194,"FU17"),"")</f>
        <v/>
      </c>
      <c r="AT194" s="3" t="str">
        <f>IF(OR(D194="FV40",D194="FV50",D194="FV60",D194="FV70",D194="FV80"),COUNTIF(D$2:D194,"FV*"),"")</f>
        <v/>
      </c>
      <c r="AU194" s="3" t="str">
        <f>IF(OR(D194="FV50",D194="FV60",D194="FV70",D194="FV80"),COUNTIF(D$2:D194,"FV50")+COUNTIF(D$2:D194,"FV60")+COUNTIF(D$2:D194,"FV70")+COUNTIF(D$2:D194,"FV80"),"")</f>
        <v/>
      </c>
      <c r="AV194" s="3" t="str">
        <f>IF(OR(D194="FV60",D194="FV70",D194="FV80"),COUNTIF(D$2:D194,"FV60")+COUNTIF(D$2:D194,"FV70")+COUNTIF(D$2:D194,"FV80"),"")</f>
        <v/>
      </c>
      <c r="AW194" s="3" t="str">
        <f>IF(OR(D194="FV70",D194="FV80"),COUNTIF(D$2:D194,"FV70")+COUNTIF(D$2:D194,"FV80"),"")</f>
        <v/>
      </c>
      <c r="AX194" s="24"/>
    </row>
    <row r="195" spans="1:50" x14ac:dyDescent="0.45">
      <c r="A195" s="3" t="str">
        <v/>
      </c>
      <c r="B195" t="str">
        <v/>
      </c>
      <c r="C195" t="str">
        <v/>
      </c>
      <c r="D195" s="3" t="str">
        <v/>
      </c>
      <c r="E195" s="19" t="str">
        <v/>
      </c>
      <c r="F195" s="42" t="str">
        <f t="shared" si="91"/>
        <v/>
      </c>
      <c r="G195" s="36" t="str">
        <f>IF(OR(C195="",C195=" ",C195="FRA",C195="unattached",C195="(no club)",F195="F"),"",COUNTIFS(C$2:C195,C195,D$2:D195,"M*"))</f>
        <v/>
      </c>
      <c r="H195" t="str">
        <f t="shared" si="92"/>
        <v/>
      </c>
      <c r="I195" t="str">
        <f t="shared" si="93"/>
        <v/>
      </c>
      <c r="J195" t="str">
        <f t="shared" si="94"/>
        <v/>
      </c>
      <c r="K195" t="str">
        <f t="shared" si="95"/>
        <v/>
      </c>
      <c r="L195" t="str">
        <f t="shared" si="96"/>
        <v/>
      </c>
      <c r="M195" t="str">
        <f t="shared" si="97"/>
        <v/>
      </c>
      <c r="N195" t="str">
        <f t="shared" si="98"/>
        <v/>
      </c>
      <c r="O195" t="str">
        <f t="shared" si="99"/>
        <v/>
      </c>
      <c r="P195" t="str">
        <f t="shared" si="100"/>
        <v/>
      </c>
      <c r="Q195" t="str">
        <f t="shared" si="101"/>
        <v/>
      </c>
      <c r="R195" s="26" t="str">
        <f>IF(OR(C195="",C195=" ",C195="FRA",C195="unattached",C195="(no club)",F195="M"),"",COUNTIFS(C$2:C195,C195,D$2:D195,"F*"))</f>
        <v/>
      </c>
      <c r="S195" t="str">
        <f t="shared" si="102"/>
        <v/>
      </c>
      <c r="T195" t="str">
        <f t="shared" si="103"/>
        <v/>
      </c>
      <c r="U195" t="str">
        <f t="shared" si="104"/>
        <v/>
      </c>
      <c r="V195" t="str">
        <f t="shared" si="112"/>
        <v/>
      </c>
      <c r="W195" t="str">
        <f t="shared" si="105"/>
        <v/>
      </c>
      <c r="X195" t="str">
        <f t="shared" si="113"/>
        <v/>
      </c>
      <c r="Y195" t="str">
        <f t="shared" si="106"/>
        <v/>
      </c>
      <c r="Z195" t="str">
        <f t="shared" si="114"/>
        <v/>
      </c>
      <c r="AA195" t="str">
        <f t="shared" si="107"/>
        <v/>
      </c>
      <c r="AB195" t="str">
        <f t="shared" si="108"/>
        <v/>
      </c>
      <c r="AC195" s="26" t="str">
        <f>IF(OR(D195="MSEN",D195="MV40",D195="MV50",D195="MV60",D195="MV70",D195="MV80",D195="MU23",D195="MU19",D195="MU17"),COUNTIF(D$2:D195,"M*"),"")</f>
        <v/>
      </c>
      <c r="AD195" s="3" t="str">
        <f>IF(OR(D195="MU23",D195="MU19",D195="MU17"),COUNTIF(D$2:D195,"MU*"),"")</f>
        <v/>
      </c>
      <c r="AE195" s="3" t="str">
        <f>IF(OR(D195="MU19",D195="MU17"),COUNTIF(D$2:D195,"MU1*"),"")</f>
        <v/>
      </c>
      <c r="AF195" s="3" t="str">
        <f>IF(OR(D195="MU17"),COUNTIF(D$2:D195,"MU17"),"")</f>
        <v/>
      </c>
      <c r="AL195" s="3" t="str">
        <f>IF(OR(D195="MV40",D195="MV50",D195="MV60",D195="MV70",D195="MV80"),COUNTIF(D$2:D195,"MV*"),"")</f>
        <v/>
      </c>
      <c r="AM195" s="3" t="str">
        <f>IF(OR(D195="MV50",D195="MV60",D195="MV70",D195="MV80"),COUNTIF(D$2:D195,"MV50")+COUNTIF(D$2:D195,"MV60")+COUNTIF(D$2:D195,"MV70")+COUNTIF(D$2:D195,"MV80"),"")</f>
        <v/>
      </c>
      <c r="AN195" s="3" t="str">
        <f>IF(OR(D195="MV60",D195="MV70",D195="MV80"),COUNTIF(D$2:D195,"MV60")+COUNTIF(D$2:D195,"MV70")+COUNTIF(D$2:D195,"MV80"),"")</f>
        <v/>
      </c>
      <c r="AO195" s="3" t="str">
        <f>IF(OR(D195="MV70",D195="MV80"),COUNTIF(D$2:D195,"MV70")+COUNTIF(D$2:D195,"MV80"),"")</f>
        <v/>
      </c>
      <c r="AP195" s="26" t="str">
        <f>IF(OR(D195="FSEN",D195="FV40",D195="FV50",D195="FV60",D195="FV70",D195="FV80",D195="FU23",D195="FU19",D195="FU17"),COUNTIF(D$2:D195,"F*"),"")</f>
        <v/>
      </c>
      <c r="AQ195" s="3" t="str">
        <f>IF(OR(D195="FU23",D195="FU19",D195="FU17"),COUNTIF(D$2:D195,"FU*"),"")</f>
        <v/>
      </c>
      <c r="AR195" s="3" t="str">
        <f>IF(OR(D195="FU19",D195="FU17"),COUNTIF(D$2:D195,"FU1*"),"")</f>
        <v/>
      </c>
      <c r="AS195" s="3" t="str">
        <f>IF(OR(D195="FU17"),COUNTIF(D$2:D195,"FU17"),"")</f>
        <v/>
      </c>
      <c r="AT195" s="3" t="str">
        <f>IF(OR(D195="FV40",D195="FV50",D195="FV60",D195="FV70",D195="FV80"),COUNTIF(D$2:D195,"FV*"),"")</f>
        <v/>
      </c>
      <c r="AU195" s="3" t="str">
        <f>IF(OR(D195="FV50",D195="FV60",D195="FV70",D195="FV80"),COUNTIF(D$2:D195,"FV50")+COUNTIF(D$2:D195,"FV60")+COUNTIF(D$2:D195,"FV70")+COUNTIF(D$2:D195,"FV80"),"")</f>
        <v/>
      </c>
      <c r="AV195" s="3" t="str">
        <f>IF(OR(D195="FV60",D195="FV70",D195="FV80"),COUNTIF(D$2:D195,"FV60")+COUNTIF(D$2:D195,"FV70")+COUNTIF(D$2:D195,"FV80"),"")</f>
        <v/>
      </c>
      <c r="AW195" s="3" t="str">
        <f>IF(OR(D195="FV70",D195="FV80"),COUNTIF(D$2:D195,"FV70")+COUNTIF(D$2:D195,"FV80"),"")</f>
        <v/>
      </c>
      <c r="AX195" s="24"/>
    </row>
    <row r="196" spans="1:50" x14ac:dyDescent="0.45">
      <c r="A196" s="3" t="str">
        <v/>
      </c>
      <c r="B196" t="str">
        <v/>
      </c>
      <c r="C196" t="str">
        <v/>
      </c>
      <c r="D196" s="3" t="str">
        <v/>
      </c>
      <c r="E196" s="19" t="str">
        <v/>
      </c>
      <c r="F196" s="42" t="str">
        <f t="shared" si="91"/>
        <v/>
      </c>
      <c r="G196" s="36" t="str">
        <f>IF(OR(C196="",C196=" ",C196="FRA",C196="unattached",C196="(no club)",F196="F"),"",COUNTIFS(C$2:C196,C196,D$2:D196,"M*"))</f>
        <v/>
      </c>
      <c r="H196" t="str">
        <f t="shared" si="92"/>
        <v/>
      </c>
      <c r="I196" t="str">
        <f t="shared" si="93"/>
        <v/>
      </c>
      <c r="J196" t="str">
        <f t="shared" si="94"/>
        <v/>
      </c>
      <c r="K196" t="str">
        <f t="shared" si="95"/>
        <v/>
      </c>
      <c r="L196" t="str">
        <f t="shared" si="96"/>
        <v/>
      </c>
      <c r="M196" t="str">
        <f t="shared" si="97"/>
        <v/>
      </c>
      <c r="N196" t="str">
        <f t="shared" si="98"/>
        <v/>
      </c>
      <c r="O196" t="str">
        <f t="shared" si="99"/>
        <v/>
      </c>
      <c r="P196" t="str">
        <f t="shared" si="100"/>
        <v/>
      </c>
      <c r="Q196" t="str">
        <f t="shared" si="101"/>
        <v/>
      </c>
      <c r="R196" s="26" t="str">
        <f>IF(OR(C196="",C196=" ",C196="FRA",C196="unattached",C196="(no club)",F196="M"),"",COUNTIFS(C$2:C196,C196,D$2:D196,"F*"))</f>
        <v/>
      </c>
      <c r="S196" t="str">
        <f t="shared" si="102"/>
        <v/>
      </c>
      <c r="T196" t="str">
        <f t="shared" si="103"/>
        <v/>
      </c>
      <c r="U196" t="str">
        <f t="shared" si="104"/>
        <v/>
      </c>
      <c r="V196" t="str">
        <f t="shared" si="112"/>
        <v/>
      </c>
      <c r="W196" t="str">
        <f t="shared" si="105"/>
        <v/>
      </c>
      <c r="X196" t="str">
        <f t="shared" si="113"/>
        <v/>
      </c>
      <c r="Y196" t="str">
        <f t="shared" si="106"/>
        <v/>
      </c>
      <c r="Z196" t="str">
        <f t="shared" si="114"/>
        <v/>
      </c>
      <c r="AA196" t="str">
        <f t="shared" si="107"/>
        <v/>
      </c>
      <c r="AB196" t="str">
        <f t="shared" si="108"/>
        <v/>
      </c>
      <c r="AC196" s="26" t="str">
        <f>IF(OR(D196="MSEN",D196="MV40",D196="MV50",D196="MV60",D196="MV70",D196="MV80",D196="MU23",D196="MU19",D196="MU17"),COUNTIF(D$2:D196,"M*"),"")</f>
        <v/>
      </c>
      <c r="AD196" s="3" t="str">
        <f>IF(OR(D196="MU23",D196="MU19",D196="MU17"),COUNTIF(D$2:D196,"MU*"),"")</f>
        <v/>
      </c>
      <c r="AE196" s="3" t="str">
        <f>IF(OR(D196="MU19",D196="MU17"),COUNTIF(D$2:D196,"MU1*"),"")</f>
        <v/>
      </c>
      <c r="AF196" s="3" t="str">
        <f>IF(OR(D196="MU17"),COUNTIF(D$2:D196,"MU17"),"")</f>
        <v/>
      </c>
      <c r="AL196" s="3" t="str">
        <f>IF(OR(D196="MV40",D196="MV50",D196="MV60",D196="MV70",D196="MV80"),COUNTIF(D$2:D196,"MV*"),"")</f>
        <v/>
      </c>
      <c r="AM196" s="3" t="str">
        <f>IF(OR(D196="MV50",D196="MV60",D196="MV70",D196="MV80"),COUNTIF(D$2:D196,"MV50")+COUNTIF(D$2:D196,"MV60")+COUNTIF(D$2:D196,"MV70")+COUNTIF(D$2:D196,"MV80"),"")</f>
        <v/>
      </c>
      <c r="AN196" s="3" t="str">
        <f>IF(OR(D196="MV60",D196="MV70",D196="MV80"),COUNTIF(D$2:D196,"MV60")+COUNTIF(D$2:D196,"MV70")+COUNTIF(D$2:D196,"MV80"),"")</f>
        <v/>
      </c>
      <c r="AO196" s="3" t="str">
        <f>IF(OR(D196="MV70",D196="MV80"),COUNTIF(D$2:D196,"MV70")+COUNTIF(D$2:D196,"MV80"),"")</f>
        <v/>
      </c>
      <c r="AP196" s="26" t="str">
        <f>IF(OR(D196="FSEN",D196="FV40",D196="FV50",D196="FV60",D196="FV70",D196="FV80",D196="FU23",D196="FU19",D196="FU17"),COUNTIF(D$2:D196,"F*"),"")</f>
        <v/>
      </c>
      <c r="AQ196" s="3" t="str">
        <f>IF(OR(D196="FU23",D196="FU19",D196="FU17"),COUNTIF(D$2:D196,"FU*"),"")</f>
        <v/>
      </c>
      <c r="AR196" s="3" t="str">
        <f>IF(OR(D196="FU19",D196="FU17"),COUNTIF(D$2:D196,"FU1*"),"")</f>
        <v/>
      </c>
      <c r="AS196" s="3" t="str">
        <f>IF(OR(D196="FU17"),COUNTIF(D$2:D196,"FU17"),"")</f>
        <v/>
      </c>
      <c r="AT196" s="3" t="str">
        <f>IF(OR(D196="FV40",D196="FV50",D196="FV60",D196="FV70",D196="FV80"),COUNTIF(D$2:D196,"FV*"),"")</f>
        <v/>
      </c>
      <c r="AU196" s="3" t="str">
        <f>IF(OR(D196="FV50",D196="FV60",D196="FV70",D196="FV80"),COUNTIF(D$2:D196,"FV50")+COUNTIF(D$2:D196,"FV60")+COUNTIF(D$2:D196,"FV70")+COUNTIF(D$2:D196,"FV80"),"")</f>
        <v/>
      </c>
      <c r="AV196" s="3" t="str">
        <f>IF(OR(D196="FV60",D196="FV70",D196="FV80"),COUNTIF(D$2:D196,"FV60")+COUNTIF(D$2:D196,"FV70")+COUNTIF(D$2:D196,"FV80"),"")</f>
        <v/>
      </c>
      <c r="AW196" s="3" t="str">
        <f>IF(OR(D196="FV70",D196="FV80"),COUNTIF(D$2:D196,"FV70")+COUNTIF(D$2:D196,"FV80"),"")</f>
        <v/>
      </c>
      <c r="AX196" s="24"/>
    </row>
    <row r="197" spans="1:50" x14ac:dyDescent="0.45">
      <c r="A197" s="3" t="str">
        <v/>
      </c>
      <c r="B197" t="str">
        <v/>
      </c>
      <c r="C197" t="str">
        <v/>
      </c>
      <c r="D197" s="3" t="str">
        <v/>
      </c>
      <c r="E197" s="19" t="str">
        <v/>
      </c>
      <c r="F197" s="42" t="str">
        <f t="shared" si="91"/>
        <v/>
      </c>
      <c r="G197" s="36" t="str">
        <f>IF(OR(C197="",C197=" ",C197="FRA",C197="unattached",C197="(no club)",F197="F"),"",COUNTIFS(C$2:C197,C197,D$2:D197,"M*"))</f>
        <v/>
      </c>
      <c r="H197" t="str">
        <f t="shared" si="92"/>
        <v/>
      </c>
      <c r="I197" t="str">
        <f t="shared" si="93"/>
        <v/>
      </c>
      <c r="J197" t="str">
        <f t="shared" si="94"/>
        <v/>
      </c>
      <c r="K197" t="str">
        <f t="shared" si="95"/>
        <v/>
      </c>
      <c r="L197" t="str">
        <f t="shared" si="96"/>
        <v/>
      </c>
      <c r="M197" t="str">
        <f t="shared" si="97"/>
        <v/>
      </c>
      <c r="N197" t="str">
        <f t="shared" si="98"/>
        <v/>
      </c>
      <c r="O197" t="str">
        <f t="shared" si="99"/>
        <v/>
      </c>
      <c r="P197" t="str">
        <f t="shared" si="100"/>
        <v/>
      </c>
      <c r="Q197" t="str">
        <f t="shared" si="101"/>
        <v/>
      </c>
      <c r="R197" s="26" t="str">
        <f>IF(OR(C197="",C197=" ",C197="FRA",C197="unattached",C197="(no club)",F197="M"),"",COUNTIFS(C$2:C197,C197,D$2:D197,"F*"))</f>
        <v/>
      </c>
      <c r="S197" t="str">
        <f t="shared" si="102"/>
        <v/>
      </c>
      <c r="T197" t="str">
        <f t="shared" si="103"/>
        <v/>
      </c>
      <c r="U197" t="str">
        <f t="shared" si="104"/>
        <v/>
      </c>
      <c r="V197" t="str">
        <f t="shared" si="112"/>
        <v/>
      </c>
      <c r="W197" t="str">
        <f t="shared" si="105"/>
        <v/>
      </c>
      <c r="X197" t="str">
        <f t="shared" si="113"/>
        <v/>
      </c>
      <c r="Y197" t="str">
        <f t="shared" si="106"/>
        <v/>
      </c>
      <c r="Z197" t="str">
        <f t="shared" si="114"/>
        <v/>
      </c>
      <c r="AA197" t="str">
        <f t="shared" si="107"/>
        <v/>
      </c>
      <c r="AB197" t="str">
        <f t="shared" si="108"/>
        <v/>
      </c>
      <c r="AC197" s="26" t="str">
        <f>IF(OR(D197="MSEN",D197="MV40",D197="MV50",D197="MV60",D197="MV70",D197="MV80",D197="MU23",D197="MU19",D197="MU17"),COUNTIF(D$2:D197,"M*"),"")</f>
        <v/>
      </c>
      <c r="AD197" s="3" t="str">
        <f>IF(OR(D197="MU23",D197="MU19",D197="MU17"),COUNTIF(D$2:D197,"MU*"),"")</f>
        <v/>
      </c>
      <c r="AE197" s="3" t="str">
        <f>IF(OR(D197="MU19",D197="MU17"),COUNTIF(D$2:D197,"MU1*"),"")</f>
        <v/>
      </c>
      <c r="AF197" s="3" t="str">
        <f>IF(OR(D197="MU17"),COUNTIF(D$2:D197,"MU17"),"")</f>
        <v/>
      </c>
      <c r="AL197" s="3" t="str">
        <f>IF(OR(D197="MV40",D197="MV50",D197="MV60",D197="MV70",D197="MV80"),COUNTIF(D$2:D197,"MV*"),"")</f>
        <v/>
      </c>
      <c r="AM197" s="3" t="str">
        <f>IF(OR(D197="MV50",D197="MV60",D197="MV70",D197="MV80"),COUNTIF(D$2:D197,"MV50")+COUNTIF(D$2:D197,"MV60")+COUNTIF(D$2:D197,"MV70")+COUNTIF(D$2:D197,"MV80"),"")</f>
        <v/>
      </c>
      <c r="AN197" s="3" t="str">
        <f>IF(OR(D197="MV60",D197="MV70",D197="MV80"),COUNTIF(D$2:D197,"MV60")+COUNTIF(D$2:D197,"MV70")+COUNTIF(D$2:D197,"MV80"),"")</f>
        <v/>
      </c>
      <c r="AO197" s="3" t="str">
        <f>IF(OR(D197="MV70",D197="MV80"),COUNTIF(D$2:D197,"MV70")+COUNTIF(D$2:D197,"MV80"),"")</f>
        <v/>
      </c>
      <c r="AP197" s="26" t="str">
        <f>IF(OR(D197="FSEN",D197="FV40",D197="FV50",D197="FV60",D197="FV70",D197="FV80",D197="FU23",D197="FU19",D197="FU17"),COUNTIF(D$2:D197,"F*"),"")</f>
        <v/>
      </c>
      <c r="AQ197" s="3" t="str">
        <f>IF(OR(D197="FU23",D197="FU19",D197="FU17"),COUNTIF(D$2:D197,"FU*"),"")</f>
        <v/>
      </c>
      <c r="AR197" s="3" t="str">
        <f>IF(OR(D197="FU19",D197="FU17"),COUNTIF(D$2:D197,"FU1*"),"")</f>
        <v/>
      </c>
      <c r="AS197" s="3" t="str">
        <f>IF(OR(D197="FU17"),COUNTIF(D$2:D197,"FU17"),"")</f>
        <v/>
      </c>
      <c r="AT197" s="3" t="str">
        <f>IF(OR(D197="FV40",D197="FV50",D197="FV60",D197="FV70",D197="FV80"),COUNTIF(D$2:D197,"FV*"),"")</f>
        <v/>
      </c>
      <c r="AU197" s="3" t="str">
        <f>IF(OR(D197="FV50",D197="FV60",D197="FV70",D197="FV80"),COUNTIF(D$2:D197,"FV50")+COUNTIF(D$2:D197,"FV60")+COUNTIF(D$2:D197,"FV70")+COUNTIF(D$2:D197,"FV80"),"")</f>
        <v/>
      </c>
      <c r="AV197" s="3" t="str">
        <f>IF(OR(D197="FV60",D197="FV70",D197="FV80"),COUNTIF(D$2:D197,"FV60")+COUNTIF(D$2:D197,"FV70")+COUNTIF(D$2:D197,"FV80"),"")</f>
        <v/>
      </c>
      <c r="AW197" s="3" t="str">
        <f>IF(OR(D197="FV70",D197="FV80"),COUNTIF(D$2:D197,"FV70")+COUNTIF(D$2:D197,"FV80"),"")</f>
        <v/>
      </c>
      <c r="AX197" s="24"/>
    </row>
    <row r="198" spans="1:50" x14ac:dyDescent="0.45">
      <c r="A198" s="3" t="str">
        <v/>
      </c>
      <c r="B198" t="str">
        <v/>
      </c>
      <c r="C198" t="str">
        <v/>
      </c>
      <c r="D198" s="3" t="str">
        <v/>
      </c>
      <c r="E198" s="19" t="str">
        <v/>
      </c>
      <c r="F198" s="42" t="str">
        <f t="shared" si="91"/>
        <v/>
      </c>
      <c r="G198" s="36" t="str">
        <f>IF(OR(C198="",C198=" ",C198="FRA",C198="unattached",C198="(no club)",F198="F"),"",COUNTIFS(C$2:C198,C198,D$2:D198,"M*"))</f>
        <v/>
      </c>
      <c r="H198" t="str">
        <f t="shared" si="92"/>
        <v/>
      </c>
      <c r="I198" t="str">
        <f t="shared" si="93"/>
        <v/>
      </c>
      <c r="J198" t="str">
        <f t="shared" si="94"/>
        <v/>
      </c>
      <c r="K198" t="str">
        <f t="shared" si="95"/>
        <v/>
      </c>
      <c r="L198" t="str">
        <f t="shared" si="96"/>
        <v/>
      </c>
      <c r="M198" t="str">
        <f t="shared" si="97"/>
        <v/>
      </c>
      <c r="N198" t="str">
        <f t="shared" si="98"/>
        <v/>
      </c>
      <c r="O198" t="str">
        <f t="shared" si="99"/>
        <v/>
      </c>
      <c r="P198" t="str">
        <f t="shared" si="100"/>
        <v/>
      </c>
      <c r="Q198" t="str">
        <f t="shared" si="101"/>
        <v/>
      </c>
      <c r="R198" s="26" t="str">
        <f>IF(OR(C198="",C198=" ",C198="FRA",C198="unattached",C198="(no club)",F198="M"),"",COUNTIFS(C$2:C198,C198,D$2:D198,"F*"))</f>
        <v/>
      </c>
      <c r="S198" t="str">
        <f t="shared" si="102"/>
        <v/>
      </c>
      <c r="T198" t="str">
        <f t="shared" si="103"/>
        <v/>
      </c>
      <c r="U198" t="str">
        <f t="shared" si="104"/>
        <v/>
      </c>
      <c r="V198" t="str">
        <f t="shared" si="112"/>
        <v/>
      </c>
      <c r="W198" t="str">
        <f t="shared" si="105"/>
        <v/>
      </c>
      <c r="X198" t="str">
        <f t="shared" si="113"/>
        <v/>
      </c>
      <c r="Y198" t="str">
        <f t="shared" si="106"/>
        <v/>
      </c>
      <c r="Z198" t="str">
        <f t="shared" si="114"/>
        <v/>
      </c>
      <c r="AA198" t="str">
        <f t="shared" si="107"/>
        <v/>
      </c>
      <c r="AB198" t="str">
        <f t="shared" si="108"/>
        <v/>
      </c>
      <c r="AC198" s="26" t="str">
        <f>IF(OR(D198="MSEN",D198="MV40",D198="MV50",D198="MV60",D198="MV70",D198="MV80",D198="MU23",D198="MU19",D198="MU17"),COUNTIF(D$2:D198,"M*"),"")</f>
        <v/>
      </c>
      <c r="AD198" s="3" t="str">
        <f>IF(OR(D198="MU23",D198="MU19",D198="MU17"),COUNTIF(D$2:D198,"MU*"),"")</f>
        <v/>
      </c>
      <c r="AE198" s="3" t="str">
        <f>IF(OR(D198="MU19",D198="MU17"),COUNTIF(D$2:D198,"MU1*"),"")</f>
        <v/>
      </c>
      <c r="AF198" s="3" t="str">
        <f>IF(OR(D198="MU17"),COUNTIF(D$2:D198,"MU17"),"")</f>
        <v/>
      </c>
      <c r="AL198" s="3" t="str">
        <f>IF(OR(D198="MV40",D198="MV50",D198="MV60",D198="MV70",D198="MV80"),COUNTIF(D$2:D198,"MV*"),"")</f>
        <v/>
      </c>
      <c r="AM198" s="3" t="str">
        <f>IF(OR(D198="MV50",D198="MV60",D198="MV70",D198="MV80"),COUNTIF(D$2:D198,"MV50")+COUNTIF(D$2:D198,"MV60")+COUNTIF(D$2:D198,"MV70")+COUNTIF(D$2:D198,"MV80"),"")</f>
        <v/>
      </c>
      <c r="AN198" s="3" t="str">
        <f>IF(OR(D198="MV60",D198="MV70",D198="MV80"),COUNTIF(D$2:D198,"MV60")+COUNTIF(D$2:D198,"MV70")+COUNTIF(D$2:D198,"MV80"),"")</f>
        <v/>
      </c>
      <c r="AO198" s="3" t="str">
        <f>IF(OR(D198="MV70",D198="MV80"),COUNTIF(D$2:D198,"MV70")+COUNTIF(D$2:D198,"MV80"),"")</f>
        <v/>
      </c>
      <c r="AP198" s="26" t="str">
        <f>IF(OR(D198="FSEN",D198="FV40",D198="FV50",D198="FV60",D198="FV70",D198="FV80",D198="FU23",D198="FU19",D198="FU17"),COUNTIF(D$2:D198,"F*"),"")</f>
        <v/>
      </c>
      <c r="AQ198" s="3" t="str">
        <f>IF(OR(D198="FU23",D198="FU19",D198="FU17"),COUNTIF(D$2:D198,"FU*"),"")</f>
        <v/>
      </c>
      <c r="AR198" s="3" t="str">
        <f>IF(OR(D198="FU19",D198="FU17"),COUNTIF(D$2:D198,"FU1*"),"")</f>
        <v/>
      </c>
      <c r="AS198" s="3" t="str">
        <f>IF(OR(D198="FU17"),COUNTIF(D$2:D198,"FU17"),"")</f>
        <v/>
      </c>
      <c r="AT198" s="3" t="str">
        <f>IF(OR(D198="FV40",D198="FV50",D198="FV60",D198="FV70",D198="FV80"),COUNTIF(D$2:D198,"FV*"),"")</f>
        <v/>
      </c>
      <c r="AU198" s="3" t="str">
        <f>IF(OR(D198="FV50",D198="FV60",D198="FV70",D198="FV80"),COUNTIF(D$2:D198,"FV50")+COUNTIF(D$2:D198,"FV60")+COUNTIF(D$2:D198,"FV70")+COUNTIF(D$2:D198,"FV80"),"")</f>
        <v/>
      </c>
      <c r="AV198" s="3" t="str">
        <f>IF(OR(D198="FV60",D198="FV70",D198="FV80"),COUNTIF(D$2:D198,"FV60")+COUNTIF(D$2:D198,"FV70")+COUNTIF(D$2:D198,"FV80"),"")</f>
        <v/>
      </c>
      <c r="AW198" s="3" t="str">
        <f>IF(OR(D198="FV70",D198="FV80"),COUNTIF(D$2:D198,"FV70")+COUNTIF(D$2:D198,"FV80"),"")</f>
        <v/>
      </c>
      <c r="AX198" s="24"/>
    </row>
    <row r="199" spans="1:50" x14ac:dyDescent="0.45">
      <c r="A199" s="3" t="str">
        <v/>
      </c>
      <c r="B199" t="str">
        <v/>
      </c>
      <c r="C199" t="str">
        <v/>
      </c>
      <c r="D199" s="3" t="str">
        <v/>
      </c>
      <c r="E199" s="19" t="str">
        <v/>
      </c>
      <c r="F199" s="42" t="str">
        <f t="shared" si="91"/>
        <v/>
      </c>
      <c r="G199" s="36" t="str">
        <f>IF(OR(C199="",C199=" ",C199="FRA",C199="unattached",C199="(no club)",F199="F"),"",COUNTIFS(C$2:C199,C199,D$2:D199,"M*"))</f>
        <v/>
      </c>
      <c r="H199" t="str">
        <f t="shared" si="92"/>
        <v/>
      </c>
      <c r="I199" t="str">
        <f t="shared" si="93"/>
        <v/>
      </c>
      <c r="J199" t="str">
        <f t="shared" si="94"/>
        <v/>
      </c>
      <c r="K199" t="str">
        <f t="shared" si="95"/>
        <v/>
      </c>
      <c r="L199" t="str">
        <f t="shared" si="96"/>
        <v/>
      </c>
      <c r="M199" t="str">
        <f t="shared" si="97"/>
        <v/>
      </c>
      <c r="N199" t="str">
        <f t="shared" si="98"/>
        <v/>
      </c>
      <c r="O199" t="str">
        <f t="shared" si="99"/>
        <v/>
      </c>
      <c r="P199" t="str">
        <f t="shared" si="100"/>
        <v/>
      </c>
      <c r="Q199" t="str">
        <f t="shared" si="101"/>
        <v/>
      </c>
      <c r="R199" s="26" t="str">
        <f>IF(OR(C199="",C199=" ",C199="FRA",C199="unattached",C199="(no club)",F199="M"),"",COUNTIFS(C$2:C199,C199,D$2:D199,"F*"))</f>
        <v/>
      </c>
      <c r="S199" t="str">
        <f t="shared" si="102"/>
        <v/>
      </c>
      <c r="T199" t="str">
        <f t="shared" si="103"/>
        <v/>
      </c>
      <c r="U199" t="str">
        <f t="shared" si="104"/>
        <v/>
      </c>
      <c r="V199" t="str">
        <f t="shared" si="112"/>
        <v/>
      </c>
      <c r="W199" t="str">
        <f t="shared" si="105"/>
        <v/>
      </c>
      <c r="X199" t="str">
        <f t="shared" si="113"/>
        <v/>
      </c>
      <c r="Y199" t="str">
        <f t="shared" si="106"/>
        <v/>
      </c>
      <c r="Z199" t="str">
        <f t="shared" si="114"/>
        <v/>
      </c>
      <c r="AA199" t="str">
        <f t="shared" si="107"/>
        <v/>
      </c>
      <c r="AB199" t="str">
        <f t="shared" si="108"/>
        <v/>
      </c>
      <c r="AC199" s="26" t="str">
        <f>IF(OR(D199="MSEN",D199="MV40",D199="MV50",D199="MV60",D199="MV70",D199="MV80",D199="MU23",D199="MU19",D199="MU17"),COUNTIF(D$2:D199,"M*"),"")</f>
        <v/>
      </c>
      <c r="AD199" s="3" t="str">
        <f>IF(OR(D199="MU23",D199="MU19",D199="MU17"),COUNTIF(D$2:D199,"MU*"),"")</f>
        <v/>
      </c>
      <c r="AE199" s="3" t="str">
        <f>IF(OR(D199="MU19",D199="MU17"),COUNTIF(D$2:D199,"MU1*"),"")</f>
        <v/>
      </c>
      <c r="AF199" s="3" t="str">
        <f>IF(OR(D199="MU17"),COUNTIF(D$2:D199,"MU17"),"")</f>
        <v/>
      </c>
      <c r="AL199" s="3" t="str">
        <f>IF(OR(D199="MV40",D199="MV50",D199="MV60",D199="MV70",D199="MV80"),COUNTIF(D$2:D199,"MV*"),"")</f>
        <v/>
      </c>
      <c r="AM199" s="3" t="str">
        <f>IF(OR(D199="MV50",D199="MV60",D199="MV70",D199="MV80"),COUNTIF(D$2:D199,"MV50")+COUNTIF(D$2:D199,"MV60")+COUNTIF(D$2:D199,"MV70")+COUNTIF(D$2:D199,"MV80"),"")</f>
        <v/>
      </c>
      <c r="AN199" s="3" t="str">
        <f>IF(OR(D199="MV60",D199="MV70",D199="MV80"),COUNTIF(D$2:D199,"MV60")+COUNTIF(D$2:D199,"MV70")+COUNTIF(D$2:D199,"MV80"),"")</f>
        <v/>
      </c>
      <c r="AO199" s="3" t="str">
        <f>IF(OR(D199="MV70",D199="MV80"),COUNTIF(D$2:D199,"MV70")+COUNTIF(D$2:D199,"MV80"),"")</f>
        <v/>
      </c>
      <c r="AP199" s="26" t="str">
        <f>IF(OR(D199="FSEN",D199="FV40",D199="FV50",D199="FV60",D199="FV70",D199="FV80",D199="FU23",D199="FU19",D199="FU17"),COUNTIF(D$2:D199,"F*"),"")</f>
        <v/>
      </c>
      <c r="AQ199" s="3" t="str">
        <f>IF(OR(D199="FU23",D199="FU19",D199="FU17"),COUNTIF(D$2:D199,"FU*"),"")</f>
        <v/>
      </c>
      <c r="AR199" s="3" t="str">
        <f>IF(OR(D199="FU19",D199="FU17"),COUNTIF(D$2:D199,"FU1*"),"")</f>
        <v/>
      </c>
      <c r="AS199" s="3" t="str">
        <f>IF(OR(D199="FU17"),COUNTIF(D$2:D199,"FU17"),"")</f>
        <v/>
      </c>
      <c r="AT199" s="3" t="str">
        <f>IF(OR(D199="FV40",D199="FV50",D199="FV60",D199="FV70",D199="FV80"),COUNTIF(D$2:D199,"FV*"),"")</f>
        <v/>
      </c>
      <c r="AU199" s="3" t="str">
        <f>IF(OR(D199="FV50",D199="FV60",D199="FV70",D199="FV80"),COUNTIF(D$2:D199,"FV50")+COUNTIF(D$2:D199,"FV60")+COUNTIF(D$2:D199,"FV70")+COUNTIF(D$2:D199,"FV80"),"")</f>
        <v/>
      </c>
      <c r="AV199" s="3" t="str">
        <f>IF(OR(D199="FV60",D199="FV70",D199="FV80"),COUNTIF(D$2:D199,"FV60")+COUNTIF(D$2:D199,"FV70")+COUNTIF(D$2:D199,"FV80"),"")</f>
        <v/>
      </c>
      <c r="AW199" s="3" t="str">
        <f>IF(OR(D199="FV70",D199="FV80"),COUNTIF(D$2:D199,"FV70")+COUNTIF(D$2:D199,"FV80"),"")</f>
        <v/>
      </c>
      <c r="AX199" s="24"/>
    </row>
    <row r="200" spans="1:50" x14ac:dyDescent="0.45">
      <c r="A200" s="3" t="str">
        <v/>
      </c>
      <c r="B200" t="str">
        <v/>
      </c>
      <c r="C200" t="str">
        <v/>
      </c>
      <c r="D200" s="3" t="str">
        <v/>
      </c>
      <c r="E200" s="19" t="str">
        <v/>
      </c>
      <c r="F200" s="42" t="str">
        <f t="shared" si="91"/>
        <v/>
      </c>
      <c r="G200" s="36" t="str">
        <f>IF(OR(C200="",C200=" ",C200="FRA",C200="unattached",C200="(no club)",F200="F"),"",COUNTIFS(C$2:C200,C200,D$2:D200,"M*"))</f>
        <v/>
      </c>
      <c r="H200" t="str">
        <f t="shared" si="92"/>
        <v/>
      </c>
      <c r="I200" t="str">
        <f t="shared" si="93"/>
        <v/>
      </c>
      <c r="J200" t="str">
        <f t="shared" si="94"/>
        <v/>
      </c>
      <c r="K200" t="str">
        <f t="shared" si="95"/>
        <v/>
      </c>
      <c r="L200" t="str">
        <f t="shared" si="96"/>
        <v/>
      </c>
      <c r="M200" t="str">
        <f t="shared" si="97"/>
        <v/>
      </c>
      <c r="N200" t="str">
        <f t="shared" si="98"/>
        <v/>
      </c>
      <c r="O200" t="str">
        <f t="shared" si="99"/>
        <v/>
      </c>
      <c r="P200" t="str">
        <f t="shared" si="100"/>
        <v/>
      </c>
      <c r="Q200" t="str">
        <f t="shared" si="101"/>
        <v/>
      </c>
      <c r="R200" s="26" t="str">
        <f>IF(OR(C200="",C200=" ",C200="FRA",C200="unattached",C200="(no club)",F200="M"),"",COUNTIFS(C$2:C200,C200,D$2:D200,"F*"))</f>
        <v/>
      </c>
      <c r="S200" t="str">
        <f t="shared" si="102"/>
        <v/>
      </c>
      <c r="T200" t="str">
        <f t="shared" si="103"/>
        <v/>
      </c>
      <c r="U200" t="str">
        <f t="shared" si="104"/>
        <v/>
      </c>
      <c r="V200" t="str">
        <f t="shared" si="112"/>
        <v/>
      </c>
      <c r="W200" t="str">
        <f t="shared" si="105"/>
        <v/>
      </c>
      <c r="X200" t="str">
        <f t="shared" si="113"/>
        <v/>
      </c>
      <c r="Y200" t="str">
        <f t="shared" si="106"/>
        <v/>
      </c>
      <c r="Z200" t="str">
        <f t="shared" si="114"/>
        <v/>
      </c>
      <c r="AA200" t="str">
        <f t="shared" si="107"/>
        <v/>
      </c>
      <c r="AB200" t="str">
        <f t="shared" si="108"/>
        <v/>
      </c>
      <c r="AC200" s="26" t="str">
        <f>IF(OR(D200="MSEN",D200="MV40",D200="MV50",D200="MV60",D200="MV70",D200="MV80",D200="MU23",D200="MU19",D200="MU17"),COUNTIF(D$2:D200,"M*"),"")</f>
        <v/>
      </c>
      <c r="AD200" s="3" t="str">
        <f>IF(OR(D200="MU23",D200="MU19",D200="MU17"),COUNTIF(D$2:D200,"MU*"),"")</f>
        <v/>
      </c>
      <c r="AE200" s="3" t="str">
        <f>IF(OR(D200="MU19",D200="MU17"),COUNTIF(D$2:D200,"MU1*"),"")</f>
        <v/>
      </c>
      <c r="AF200" s="3" t="str">
        <f>IF(OR(D200="MU17"),COUNTIF(D$2:D200,"MU17"),"")</f>
        <v/>
      </c>
      <c r="AL200" s="3" t="str">
        <f>IF(OR(D200="MV40",D200="MV50",D200="MV60",D200="MV70",D200="MV80"),COUNTIF(D$2:D200,"MV*"),"")</f>
        <v/>
      </c>
      <c r="AM200" s="3" t="str">
        <f>IF(OR(D200="MV50",D200="MV60",D200="MV70",D200="MV80"),COUNTIF(D$2:D200,"MV50")+COUNTIF(D$2:D200,"MV60")+COUNTIF(D$2:D200,"MV70")+COUNTIF(D$2:D200,"MV80"),"")</f>
        <v/>
      </c>
      <c r="AN200" s="3" t="str">
        <f>IF(OR(D200="MV60",D200="MV70",D200="MV80"),COUNTIF(D$2:D200,"MV60")+COUNTIF(D$2:D200,"MV70")+COUNTIF(D$2:D200,"MV80"),"")</f>
        <v/>
      </c>
      <c r="AO200" s="3" t="str">
        <f>IF(OR(D200="MV70",D200="MV80"),COUNTIF(D$2:D200,"MV70")+COUNTIF(D$2:D200,"MV80"),"")</f>
        <v/>
      </c>
      <c r="AP200" s="26" t="str">
        <f>IF(OR(D200="FSEN",D200="FV40",D200="FV50",D200="FV60",D200="FV70",D200="FV80",D200="FU23",D200="FU19",D200="FU17"),COUNTIF(D$2:D200,"F*"),"")</f>
        <v/>
      </c>
      <c r="AQ200" s="3" t="str">
        <f>IF(OR(D200="FU23",D200="FU19",D200="FU17"),COUNTIF(D$2:D200,"FU*"),"")</f>
        <v/>
      </c>
      <c r="AR200" s="3" t="str">
        <f>IF(OR(D200="FU19",D200="FU17"),COUNTIF(D$2:D200,"FU1*"),"")</f>
        <v/>
      </c>
      <c r="AS200" s="3" t="str">
        <f>IF(OR(D200="FU17"),COUNTIF(D$2:D200,"FU17"),"")</f>
        <v/>
      </c>
      <c r="AT200" s="3" t="str">
        <f>IF(OR(D200="FV40",D200="FV50",D200="FV60",D200="FV70",D200="FV80"),COUNTIF(D$2:D200,"FV*"),"")</f>
        <v/>
      </c>
      <c r="AU200" s="3" t="str">
        <f>IF(OR(D200="FV50",D200="FV60",D200="FV70",D200="FV80"),COUNTIF(D$2:D200,"FV50")+COUNTIF(D$2:D200,"FV60")+COUNTIF(D$2:D200,"FV70")+COUNTIF(D$2:D200,"FV80"),"")</f>
        <v/>
      </c>
      <c r="AV200" s="3" t="str">
        <f>IF(OR(D200="FV60",D200="FV70",D200="FV80"),COUNTIF(D$2:D200,"FV60")+COUNTIF(D$2:D200,"FV70")+COUNTIF(D$2:D200,"FV80"),"")</f>
        <v/>
      </c>
      <c r="AW200" s="3" t="str">
        <f>IF(OR(D200="FV70",D200="FV80"),COUNTIF(D$2:D200,"FV70")+COUNTIF(D$2:D200,"FV80"),"")</f>
        <v/>
      </c>
      <c r="AX200" s="24"/>
    </row>
    <row r="201" spans="1:50" ht="14.65" thickBot="1" x14ac:dyDescent="0.5">
      <c r="A201" s="3" t="str">
        <v/>
      </c>
      <c r="B201" t="str">
        <v/>
      </c>
      <c r="C201" t="str">
        <v/>
      </c>
      <c r="D201" s="3" t="str">
        <v/>
      </c>
      <c r="E201" s="19" t="str">
        <v/>
      </c>
      <c r="F201" s="42" t="str">
        <f t="shared" si="91"/>
        <v/>
      </c>
      <c r="G201" s="36" t="str">
        <f>IF(OR(C201="",C201=" ",C201="FRA",C201="unattached",C201="(no club)",F201="F"),"",COUNTIFS(C$2:C201,C201,D$2:D201,"M*"))</f>
        <v/>
      </c>
      <c r="H201" t="str">
        <f t="shared" si="92"/>
        <v/>
      </c>
      <c r="I201" t="str">
        <f t="shared" si="93"/>
        <v/>
      </c>
      <c r="J201" t="str">
        <f t="shared" si="94"/>
        <v/>
      </c>
      <c r="K201" t="str">
        <f t="shared" si="95"/>
        <v/>
      </c>
      <c r="L201" t="str">
        <f t="shared" si="96"/>
        <v/>
      </c>
      <c r="M201" t="str">
        <f t="shared" si="97"/>
        <v/>
      </c>
      <c r="N201" t="str">
        <f t="shared" si="98"/>
        <v/>
      </c>
      <c r="O201" t="str">
        <f t="shared" si="99"/>
        <v/>
      </c>
      <c r="P201" t="str">
        <f t="shared" si="100"/>
        <v/>
      </c>
      <c r="Q201" t="str">
        <f t="shared" si="101"/>
        <v/>
      </c>
      <c r="R201" s="26" t="str">
        <f>IF(OR(C201="",C201=" ",C201="FRA",C201="unattached",C201="(no club)",F201="M"),"",COUNTIFS(C$2:C201,C201,D$2:D201,"F*"))</f>
        <v/>
      </c>
      <c r="S201" t="str">
        <f t="shared" si="102"/>
        <v/>
      </c>
      <c r="T201" t="str">
        <f t="shared" si="103"/>
        <v/>
      </c>
      <c r="U201" t="str">
        <f t="shared" si="104"/>
        <v/>
      </c>
      <c r="V201" t="str">
        <f t="shared" si="112"/>
        <v/>
      </c>
      <c r="W201" t="str">
        <f t="shared" si="105"/>
        <v/>
      </c>
      <c r="X201" t="str">
        <f t="shared" si="113"/>
        <v/>
      </c>
      <c r="Y201" t="str">
        <f t="shared" si="106"/>
        <v/>
      </c>
      <c r="Z201" t="str">
        <f t="shared" si="114"/>
        <v/>
      </c>
      <c r="AA201" t="str">
        <f t="shared" si="107"/>
        <v/>
      </c>
      <c r="AB201" t="str">
        <f t="shared" si="108"/>
        <v/>
      </c>
      <c r="AC201" s="26" t="str">
        <f>IF(OR(D201="MSEN",D201="MV40",D201="MV50",D201="MV60",D201="MV70",D201="MV80",D201="MU23",D201="MU19",D201="MU17"),COUNTIF(D$2:D201,"M*"),"")</f>
        <v/>
      </c>
      <c r="AD201" s="3" t="str">
        <f>IF(OR(D201="MU23",D201="MU19",D201="MU17"),COUNTIF(D$2:D201,"MU*"),"")</f>
        <v/>
      </c>
      <c r="AE201" s="3" t="str">
        <f>IF(OR(D201="MU19",D201="MU17"),COUNTIF(D$2:D201,"MU1*"),"")</f>
        <v/>
      </c>
      <c r="AF201" s="3" t="str">
        <f>IF(OR(D201="MU17"),COUNTIF(D$2:D201,"MU17"),"")</f>
        <v/>
      </c>
      <c r="AL201" s="3" t="str">
        <f>IF(OR(D201="MV40",D201="MV50",D201="MV60",D201="MV70",D201="MV80"),COUNTIF(D$2:D201,"MV*"),"")</f>
        <v/>
      </c>
      <c r="AM201" s="3" t="str">
        <f>IF(OR(D201="MV50",D201="MV60",D201="MV70",D201="MV80"),COUNTIF(D$2:D201,"MV50")+COUNTIF(D$2:D201,"MV60")+COUNTIF(D$2:D201,"MV70")+COUNTIF(D$2:D201,"MV80"),"")</f>
        <v/>
      </c>
      <c r="AN201" s="3" t="str">
        <f>IF(OR(D201="MV60",D201="MV70",D201="MV80"),COUNTIF(D$2:D201,"MV60")+COUNTIF(D$2:D201,"MV70")+COUNTIF(D$2:D201,"MV80"),"")</f>
        <v/>
      </c>
      <c r="AO201" s="3" t="str">
        <f>IF(OR(D201="MV70",D201="MV80"),COUNTIF(D$2:D201,"MV70")+COUNTIF(D$2:D201,"MV80"),"")</f>
        <v/>
      </c>
      <c r="AP201" s="26" t="str">
        <f>IF(OR(D201="FSEN",D201="FV40",D201="FV50",D201="FV60",D201="FV70",D201="FV80",D201="FU23",D201="FU19",D201="FU17"),COUNTIF(D$2:D201,"F*"),"")</f>
        <v/>
      </c>
      <c r="AQ201" s="3" t="str">
        <f>IF(OR(D201="FU23",D201="FU19",D201="FU17"),COUNTIF(D$2:D201,"FU*"),"")</f>
        <v/>
      </c>
      <c r="AR201" s="3" t="str">
        <f>IF(OR(D201="FU19",D201="FU17"),COUNTIF(D$2:D201,"FU1*"),"")</f>
        <v/>
      </c>
      <c r="AS201" s="3" t="str">
        <f>IF(OR(D201="FU17"),COUNTIF(D$2:D201,"FU17"),"")</f>
        <v/>
      </c>
      <c r="AT201" s="3" t="str">
        <f>IF(OR(D201="FV40",D201="FV50",D201="FV60",D201="FV70",D201="FV80"),COUNTIF(D$2:D201,"FV*"),"")</f>
        <v/>
      </c>
      <c r="AU201" s="3" t="str">
        <f>IF(OR(D201="FV50",D201="FV60",D201="FV70",D201="FV80"),COUNTIF(D$2:D201,"FV50")+COUNTIF(D$2:D201,"FV60")+COUNTIF(D$2:D201,"FV70")+COUNTIF(D$2:D201,"FV80"),"")</f>
        <v/>
      </c>
      <c r="AV201" s="3" t="str">
        <f>IF(OR(D201="FV60",D201="FV70",D201="FV80"),COUNTIF(D$2:D201,"FV60")+COUNTIF(D$2:D201,"FV70")+COUNTIF(D$2:D201,"FV80"),"")</f>
        <v/>
      </c>
      <c r="AW201" s="3" t="str">
        <f>IF(OR(D201="FV70",D201="FV80"),COUNTIF(D$2:D201,"FV70")+COUNTIF(D$2:D201,"FV80"),"")</f>
        <v/>
      </c>
      <c r="AX201" s="24"/>
    </row>
    <row r="202" spans="1:50" x14ac:dyDescent="0.45">
      <c r="A202" s="38"/>
      <c r="B202" s="28"/>
      <c r="C202" s="28"/>
      <c r="D202" s="38"/>
      <c r="E202" s="39"/>
      <c r="F202" s="39"/>
      <c r="G202" s="10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38"/>
      <c r="S202" s="28"/>
      <c r="T202" s="28"/>
      <c r="U202" s="28"/>
      <c r="V202" s="28"/>
      <c r="W202" s="28"/>
      <c r="X202" s="28"/>
      <c r="Y202" s="28"/>
      <c r="Z202" s="28"/>
      <c r="AA202" s="28"/>
      <c r="AB202" s="28"/>
      <c r="AC202" s="38"/>
      <c r="AD202" s="38"/>
      <c r="AE202" s="38"/>
      <c r="AF202" s="38"/>
      <c r="AG202" s="38"/>
      <c r="AH202" s="38"/>
      <c r="AI202" s="38"/>
      <c r="AJ202" s="38"/>
      <c r="AK202" s="38"/>
      <c r="AL202" s="38"/>
      <c r="AM202" s="38"/>
      <c r="AN202" s="38"/>
      <c r="AO202" s="38"/>
      <c r="AP202" s="38"/>
      <c r="AQ202" s="38"/>
      <c r="AR202" s="38"/>
      <c r="AS202" s="38"/>
      <c r="AT202" s="38"/>
      <c r="AU202" s="38"/>
      <c r="AV202" s="38"/>
      <c r="AW202" s="38"/>
    </row>
  </sheetData>
  <conditionalFormatting sqref="A2:AW201">
    <cfRule type="expression" dxfId="5" priority="1">
      <formula>$F2="M"</formula>
    </cfRule>
    <cfRule type="expression" dxfId="4" priority="2">
      <formula>$F2="F"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931241-1728-4134-956D-B2D8A2939A65}">
  <sheetPr>
    <tabColor theme="4" tint="0.59999389629810485"/>
  </sheetPr>
  <dimension ref="B1:N203"/>
  <sheetViews>
    <sheetView tabSelected="1" topLeftCell="A8" zoomScaleNormal="100" workbookViewId="0">
      <selection activeCell="M27" sqref="M27"/>
    </sheetView>
  </sheetViews>
  <sheetFormatPr defaultRowHeight="14.25" x14ac:dyDescent="0.45"/>
  <cols>
    <col min="1" max="1" width="8.59765625" customWidth="1"/>
    <col min="2" max="2" width="5.86328125" style="3" customWidth="1"/>
    <col min="3" max="3" width="20.59765625" customWidth="1"/>
    <col min="4" max="4" width="16.59765625" bestFit="1" customWidth="1"/>
    <col min="5" max="5" width="10.59765625" style="3" customWidth="1"/>
    <col min="6" max="6" width="10.59765625" style="64" customWidth="1"/>
    <col min="7" max="7" width="8.59765625" customWidth="1"/>
    <col min="8" max="8" width="3.59765625" style="3" customWidth="1"/>
    <col min="9" max="9" width="18.59765625" customWidth="1"/>
    <col min="10" max="10" width="3.59765625" style="3" customWidth="1"/>
    <col min="11" max="11" width="18.59765625" customWidth="1"/>
    <col min="12" max="12" width="3.59765625" style="3" customWidth="1"/>
    <col min="13" max="13" width="18.59765625" style="21" customWidth="1"/>
    <col min="14" max="14" width="8.59765625" customWidth="1"/>
  </cols>
  <sheetData>
    <row r="1" spans="2:14" x14ac:dyDescent="0.45">
      <c r="H1"/>
    </row>
    <row r="2" spans="2:14" x14ac:dyDescent="0.45">
      <c r="B2" s="142" t="s">
        <v>1571</v>
      </c>
      <c r="C2" s="142"/>
      <c r="D2" s="142"/>
      <c r="E2" s="142"/>
      <c r="F2" s="142"/>
      <c r="H2" s="143" t="s">
        <v>1572</v>
      </c>
      <c r="I2" s="144"/>
      <c r="J2" s="144"/>
      <c r="K2" s="145"/>
      <c r="L2" s="1"/>
      <c r="M2" s="1"/>
      <c r="N2" s="1"/>
    </row>
    <row r="3" spans="2:14" x14ac:dyDescent="0.45">
      <c r="B3" s="137" t="s">
        <v>1573</v>
      </c>
      <c r="C3" s="54" t="s">
        <v>1574</v>
      </c>
      <c r="D3" s="54" t="s">
        <v>2</v>
      </c>
      <c r="E3" s="53" t="s">
        <v>1103</v>
      </c>
      <c r="F3" s="55" t="s">
        <v>1575</v>
      </c>
      <c r="H3" s="140" t="s">
        <v>1576</v>
      </c>
      <c r="I3" s="141"/>
      <c r="J3" s="140" t="s">
        <v>1577</v>
      </c>
      <c r="K3" s="141"/>
      <c r="N3" s="15"/>
    </row>
    <row r="4" spans="2:14" x14ac:dyDescent="0.45">
      <c r="B4" s="132">
        <f>IF(C4="","",ROW(B4)-3)</f>
        <v>1</v>
      </c>
      <c r="C4" t="str" cm="1">
        <f t="array" ref="C4:E4">IF(_xlfn.XLOOKUP(INPUT!B3,STARTLIST!A:A,STARTLIST!B:D)=0,"",_xlfn.XLOOKUP(INPUT!B3,STARTLIST!A:A,STARTLIST!B:D))</f>
        <v>Mark Lamb</v>
      </c>
      <c r="D4" t="str">
        <v>Keswick AC</v>
      </c>
      <c r="E4" s="3" t="str">
        <v>MSEN</v>
      </c>
      <c r="F4" s="65">
        <f>IF(INPUT!C3="","",INPUT!C3)</f>
        <v>3.591435185185185E-2</v>
      </c>
      <c r="H4" s="51">
        <v>1</v>
      </c>
      <c r="I4" t="str">
        <f>_xlfn.XLOOKUP(H4,Calculation!AC:AC,Calculation!B:B,"-")</f>
        <v>Mark Lamb</v>
      </c>
      <c r="J4" s="51">
        <v>1</v>
      </c>
      <c r="K4" s="50" t="str">
        <f>_xlfn.XLOOKUP(J4,Calculation!AP:AP,Calculation!B:B,"-")</f>
        <v>Rose Singleton</v>
      </c>
    </row>
    <row r="5" spans="2:14" x14ac:dyDescent="0.45">
      <c r="B5" s="132">
        <f t="shared" ref="B5:B68" si="0">IF(C5="","",ROW(B5)-3)</f>
        <v>2</v>
      </c>
      <c r="C5" t="str" cm="1">
        <f t="array" ref="C5:E5">IF(_xlfn.XLOOKUP(INPUT!B4,STARTLIST!A:A,STARTLIST!B:D)=0,"",_xlfn.XLOOKUP(INPUT!B4,STARTLIST!A:A,STARTLIST!B:D))</f>
        <v>Joe Cox</v>
      </c>
      <c r="D5" t="str">
        <v>Keswick AC</v>
      </c>
      <c r="E5" s="3" t="str">
        <v>MSEN</v>
      </c>
      <c r="F5" s="65">
        <f>IF(INPUT!C4="","",INPUT!C4)</f>
        <v>3.6030092592592593E-2</v>
      </c>
      <c r="H5" s="51">
        <v>2</v>
      </c>
      <c r="I5" t="str">
        <f>_xlfn.XLOOKUP(H5,Calculation!AC:AC,Calculation!B:B,"-")</f>
        <v>Joe Cox</v>
      </c>
      <c r="J5" s="51">
        <v>2</v>
      </c>
      <c r="K5" s="50" t="str">
        <f>_xlfn.XLOOKUP(J5,Calculation!AP:AP,Calculation!B:B,"-")</f>
        <v>Joanna Cartmell</v>
      </c>
    </row>
    <row r="6" spans="2:14" x14ac:dyDescent="0.45">
      <c r="B6" s="132">
        <f t="shared" si="0"/>
        <v>3</v>
      </c>
      <c r="C6" t="str" cm="1">
        <f t="array" ref="C6:E6">IF(_xlfn.XLOOKUP(INPUT!B5,STARTLIST!A:A,STARTLIST!B:D)=0,"",_xlfn.XLOOKUP(INPUT!B5,STARTLIST!A:A,STARTLIST!B:D))</f>
        <v>Jack McAtear</v>
      </c>
      <c r="D6" t="str">
        <v>Eden Runners</v>
      </c>
      <c r="E6" s="3" t="str">
        <v>MSEN</v>
      </c>
      <c r="F6" s="65">
        <f>IF(INPUT!C5="","",INPUT!C5)</f>
        <v>3.681712962962963E-2</v>
      </c>
      <c r="H6" s="51">
        <v>3</v>
      </c>
      <c r="I6" t="str">
        <f>_xlfn.XLOOKUP(H6,Calculation!AC:AC,Calculation!B:B,"-")</f>
        <v>Jack McAtear</v>
      </c>
      <c r="J6" s="51">
        <v>3</v>
      </c>
      <c r="K6" s="50" t="str">
        <f>_xlfn.XLOOKUP(J6,Calculation!AP:AP,Calculation!B:B,"-")</f>
        <v>Robyn Beaty</v>
      </c>
    </row>
    <row r="7" spans="2:14" x14ac:dyDescent="0.45">
      <c r="B7" s="132">
        <f t="shared" si="0"/>
        <v>4</v>
      </c>
      <c r="C7" t="str" cm="1">
        <f t="array" ref="C7:E7">IF(_xlfn.XLOOKUP(INPUT!B6,STARTLIST!A:A,STARTLIST!B:D)=0,"",_xlfn.XLOOKUP(INPUT!B6,STARTLIST!A:A,STARTLIST!B:D))</f>
        <v>Matthew Atkinson</v>
      </c>
      <c r="D7" t="str">
        <v>Keswick AC</v>
      </c>
      <c r="E7" s="3" t="str">
        <v>MSEN</v>
      </c>
      <c r="F7" s="65">
        <f>IF(INPUT!C6="","",INPUT!C6)</f>
        <v>3.6967592592592594E-2</v>
      </c>
      <c r="H7" s="51">
        <v>4</v>
      </c>
      <c r="I7" t="str">
        <f>_xlfn.XLOOKUP(H7,Calculation!AC:AC,Calculation!B:B,"-")</f>
        <v>Matthew Atkinson</v>
      </c>
      <c r="J7" s="51">
        <v>4</v>
      </c>
      <c r="K7" s="50" t="str">
        <f>_xlfn.XLOOKUP(J7,Calculation!AP:AP,Calculation!B:B,"-")</f>
        <v>Jodie Gray</v>
      </c>
    </row>
    <row r="8" spans="2:14" x14ac:dyDescent="0.45">
      <c r="B8" s="132">
        <f t="shared" si="0"/>
        <v>5</v>
      </c>
      <c r="C8" t="str" cm="1">
        <f t="array" ref="C8:E8">IF(_xlfn.XLOOKUP(INPUT!B7,STARTLIST!A:A,STARTLIST!B:D)=0,"",_xlfn.XLOOKUP(INPUT!B7,STARTLIST!A:A,STARTLIST!B:D))</f>
        <v>Michael McGleenan</v>
      </c>
      <c r="D8" t="str">
        <v>Keswick AC</v>
      </c>
      <c r="E8" s="3" t="str">
        <v>MSEN</v>
      </c>
      <c r="F8" s="65">
        <f>IF(INPUT!C7="","",INPUT!C7)</f>
        <v>3.7037037037037035E-2</v>
      </c>
      <c r="H8" s="51">
        <v>5</v>
      </c>
      <c r="I8" t="str">
        <f>_xlfn.XLOOKUP(H8,Calculation!AC:AC,Calculation!B:B,"-")</f>
        <v>Michael McGleenan</v>
      </c>
      <c r="J8" s="51">
        <v>5</v>
      </c>
      <c r="K8" s="50" t="str">
        <f>_xlfn.XLOOKUP(J8,Calculation!AP:AP,Calculation!B:B,"-")</f>
        <v>Lou Osborn</v>
      </c>
      <c r="N8" s="15"/>
    </row>
    <row r="9" spans="2:14" x14ac:dyDescent="0.45">
      <c r="B9" s="132">
        <f t="shared" si="0"/>
        <v>6</v>
      </c>
      <c r="C9" t="str" cm="1">
        <f t="array" ref="C9:E9">IF(_xlfn.XLOOKUP(INPUT!B8,STARTLIST!A:A,STARTLIST!B:D)=0,"",_xlfn.XLOOKUP(INPUT!B8,STARTLIST!A:A,STARTLIST!B:D))</f>
        <v>Carl Bell</v>
      </c>
      <c r="D9" t="str">
        <v>Keswick AC</v>
      </c>
      <c r="E9" s="3" t="str">
        <v>MV40</v>
      </c>
      <c r="F9" s="65">
        <f>IF(INPUT!C8="","",INPUT!C8)</f>
        <v>3.9293981481481478E-2</v>
      </c>
      <c r="H9" s="51"/>
      <c r="J9" s="51"/>
      <c r="K9" s="69"/>
    </row>
    <row r="10" spans="2:14" x14ac:dyDescent="0.45">
      <c r="B10" s="132">
        <f t="shared" si="0"/>
        <v>7</v>
      </c>
      <c r="C10" t="str" cm="1">
        <f t="array" ref="C10:E10">IF(_xlfn.XLOOKUP(INPUT!B9,STARTLIST!A:A,STARTLIST!B:D)=0,"",_xlfn.XLOOKUP(INPUT!B9,STARTLIST!A:A,STARTLIST!B:D))</f>
        <v>James Chapman</v>
      </c>
      <c r="D10" t="str">
        <v>Eden Runners</v>
      </c>
      <c r="E10" s="3" t="str">
        <v>MV40</v>
      </c>
      <c r="F10" s="65">
        <f>IF(INPUT!C9="","",INPUT!C9)</f>
        <v>3.9537037037037037E-2</v>
      </c>
      <c r="H10" s="140" t="s">
        <v>1578</v>
      </c>
      <c r="I10" s="141"/>
      <c r="J10" s="140" t="s">
        <v>1565</v>
      </c>
      <c r="K10" s="141"/>
    </row>
    <row r="11" spans="2:14" x14ac:dyDescent="0.45">
      <c r="B11" s="132">
        <f t="shared" si="0"/>
        <v>8</v>
      </c>
      <c r="C11" t="str" cm="1">
        <f t="array" ref="C11:E11">IF(_xlfn.XLOOKUP(INPUT!B10,STARTLIST!A:A,STARTLIST!B:D)=0,"",_xlfn.XLOOKUP(INPUT!B10,STARTLIST!A:A,STARTLIST!B:D))</f>
        <v>Rob Brown</v>
      </c>
      <c r="D11" t="str">
        <v>Keswick AC</v>
      </c>
      <c r="E11" s="3" t="str">
        <v>MV40</v>
      </c>
      <c r="F11" s="65">
        <f>IF(INPUT!C10="","",INPUT!C10)</f>
        <v>4.0925925925925928E-2</v>
      </c>
      <c r="H11" s="51">
        <v>1</v>
      </c>
      <c r="I11" t="str">
        <f>_xlfn.XLOOKUP(H11,Calculation!AE:AE,Calculation!B:B,"-")</f>
        <v>-</v>
      </c>
      <c r="J11" s="51">
        <v>1</v>
      </c>
      <c r="K11" s="50" t="str">
        <f>_xlfn.XLOOKUP(J11,Calculation!AR:AR,Calculation!B:B,"-")</f>
        <v>-</v>
      </c>
    </row>
    <row r="12" spans="2:14" x14ac:dyDescent="0.45">
      <c r="B12" s="132">
        <f t="shared" si="0"/>
        <v>9</v>
      </c>
      <c r="C12" t="str" cm="1">
        <f t="array" ref="C12:E12">IF(_xlfn.XLOOKUP(INPUT!B11,STARTLIST!A:A,STARTLIST!B:D)=0,"",_xlfn.XLOOKUP(INPUT!B11,STARTLIST!A:A,STARTLIST!B:D))</f>
        <v>Jonny Howe</v>
      </c>
      <c r="D12" t="str">
        <v>Eden Runners</v>
      </c>
      <c r="E12" s="3" t="str">
        <v>MSEN</v>
      </c>
      <c r="F12" s="65">
        <f>IF(INPUT!C11="","",INPUT!C11)</f>
        <v>4.1412037037037039E-2</v>
      </c>
      <c r="H12" s="51">
        <v>2</v>
      </c>
      <c r="I12" t="str">
        <f>_xlfn.XLOOKUP(H12,Calculation!AE:AE,Calculation!B:B,"-")</f>
        <v>-</v>
      </c>
      <c r="J12" s="51">
        <v>2</v>
      </c>
      <c r="K12" s="50" t="str">
        <f>_xlfn.XLOOKUP(J12,Calculation!AR:AR,Calculation!B:B,"-")</f>
        <v>-</v>
      </c>
    </row>
    <row r="13" spans="2:14" x14ac:dyDescent="0.45">
      <c r="B13" s="132">
        <f t="shared" si="0"/>
        <v>10</v>
      </c>
      <c r="C13" t="str" cm="1">
        <f t="array" ref="C13:E13">IF(_xlfn.XLOOKUP(INPUT!B12,STARTLIST!A:A,STARTLIST!B:D)=0,"",_xlfn.XLOOKUP(INPUT!B12,STARTLIST!A:A,STARTLIST!B:D))</f>
        <v>Dave Lund</v>
      </c>
      <c r="D13" t="str">
        <v>Eden Runners</v>
      </c>
      <c r="E13" s="3" t="str">
        <v>MV40</v>
      </c>
      <c r="F13" s="65">
        <f>IF(INPUT!C12="","",INPUT!C12)</f>
        <v>4.2013888888888892E-2</v>
      </c>
      <c r="H13" s="51">
        <v>3</v>
      </c>
      <c r="I13" t="str">
        <f>_xlfn.XLOOKUP(H13,Calculation!AE:AE,Calculation!B:B,"-")</f>
        <v>-</v>
      </c>
      <c r="J13" s="51">
        <v>3</v>
      </c>
      <c r="K13" s="50" t="str">
        <f>_xlfn.XLOOKUP(J13,Calculation!AR:AR,Calculation!B:B,"-")</f>
        <v>-</v>
      </c>
    </row>
    <row r="14" spans="2:14" x14ac:dyDescent="0.45">
      <c r="B14" s="132">
        <f t="shared" si="0"/>
        <v>11</v>
      </c>
      <c r="C14" t="str" cm="1">
        <f t="array" ref="C14:E14">IF(_xlfn.XLOOKUP(INPUT!B13,STARTLIST!A:A,STARTLIST!B:D)=0,"",_xlfn.XLOOKUP(INPUT!B13,STARTLIST!A:A,STARTLIST!B:D))</f>
        <v>Carl Algeo</v>
      </c>
      <c r="D14" t="str">
        <v>Northern Fells Running Club</v>
      </c>
      <c r="E14" s="3" t="str">
        <v>MSEN</v>
      </c>
      <c r="F14" s="65">
        <f>IF(INPUT!C13="","",INPUT!C13)</f>
        <v>4.2094907407407407E-2</v>
      </c>
      <c r="H14" s="51"/>
      <c r="J14" s="51"/>
      <c r="K14" s="50"/>
    </row>
    <row r="15" spans="2:14" x14ac:dyDescent="0.45">
      <c r="B15" s="132">
        <f t="shared" si="0"/>
        <v>12</v>
      </c>
      <c r="C15" t="str" cm="1">
        <f t="array" ref="C15:E15">IF(_xlfn.XLOOKUP(INPUT!B14,STARTLIST!A:A,STARTLIST!B:D)=0,"",_xlfn.XLOOKUP(INPUT!B14,STARTLIST!A:A,STARTLIST!B:D))</f>
        <v>James Broom</v>
      </c>
      <c r="D15" t="str">
        <v>Unattached</v>
      </c>
      <c r="E15" s="3" t="str">
        <v>MSEN</v>
      </c>
      <c r="F15" s="65">
        <f>IF(INPUT!C14="","",INPUT!C14)</f>
        <v>4.2280092592592591E-2</v>
      </c>
      <c r="H15" s="140" t="s">
        <v>1579</v>
      </c>
      <c r="I15" s="141"/>
      <c r="J15" s="140" t="s">
        <v>1564</v>
      </c>
      <c r="K15" s="141"/>
    </row>
    <row r="16" spans="2:14" x14ac:dyDescent="0.45">
      <c r="B16" s="132">
        <f t="shared" si="0"/>
        <v>13</v>
      </c>
      <c r="C16" t="str" cm="1">
        <f t="array" ref="C16:E16">IF(_xlfn.XLOOKUP(INPUT!B15,STARTLIST!A:A,STARTLIST!B:D)=0,"",_xlfn.XLOOKUP(INPUT!B15,STARTLIST!A:A,STARTLIST!B:D))</f>
        <v>Jake Clark</v>
      </c>
      <c r="D16" t="str">
        <v>Northern Fells Running Club</v>
      </c>
      <c r="E16" s="3" t="str">
        <v>MSEN</v>
      </c>
      <c r="F16" s="65">
        <f>IF(INPUT!C15="","",INPUT!C15)</f>
        <v>4.2511574074074077E-2</v>
      </c>
      <c r="H16" s="51">
        <v>1</v>
      </c>
      <c r="I16" t="str">
        <f>_xlfn.XLOOKUP(H16,Calculation!AD:AD,Calculation!B:B,"-")</f>
        <v>-</v>
      </c>
      <c r="J16" s="51">
        <v>1</v>
      </c>
      <c r="K16" s="50" t="str">
        <f>_xlfn.XLOOKUP(H16,Calculation!AQ:AQ,Calculation!B:B,"-")</f>
        <v>-</v>
      </c>
    </row>
    <row r="17" spans="2:11" x14ac:dyDescent="0.45">
      <c r="B17" s="132">
        <f t="shared" si="0"/>
        <v>14</v>
      </c>
      <c r="C17" t="str" cm="1">
        <f t="array" ref="C17:E17">IF(_xlfn.XLOOKUP(INPUT!B16,STARTLIST!A:A,STARTLIST!B:D)=0,"",_xlfn.XLOOKUP(INPUT!B16,STARTLIST!A:A,STARTLIST!B:D))</f>
        <v>Alex Reed</v>
      </c>
      <c r="D17" t="str">
        <v>Cumberland Fell Runners</v>
      </c>
      <c r="E17" s="3" t="str">
        <v>MSEN</v>
      </c>
      <c r="F17" s="65">
        <f>IF(INPUT!C16="","",INPUT!C16)</f>
        <v>4.2592592592592592E-2</v>
      </c>
      <c r="H17" s="51">
        <v>2</v>
      </c>
      <c r="I17" t="str">
        <f>_xlfn.XLOOKUP(H17,Calculation!AD:AD,Calculation!B:B,"-")</f>
        <v>-</v>
      </c>
      <c r="J17" s="51">
        <v>2</v>
      </c>
      <c r="K17" s="50" t="str">
        <f>_xlfn.XLOOKUP(H17,Calculation!AQ:AQ,Calculation!B:B,"-")</f>
        <v>-</v>
      </c>
    </row>
    <row r="18" spans="2:11" x14ac:dyDescent="0.45">
      <c r="B18" s="132">
        <f t="shared" si="0"/>
        <v>15</v>
      </c>
      <c r="C18" t="str" cm="1">
        <f t="array" ref="C18:E18">IF(_xlfn.XLOOKUP(INPUT!B17,STARTLIST!A:A,STARTLIST!B:D)=0,"",_xlfn.XLOOKUP(INPUT!B17,STARTLIST!A:A,STARTLIST!B:D))</f>
        <v>Jim Haworth</v>
      </c>
      <c r="D18" t="str">
        <v>Keswick AC</v>
      </c>
      <c r="E18" s="3" t="str">
        <v>MV50</v>
      </c>
      <c r="F18" s="65">
        <f>IF(INPUT!C17="","",INPUT!C17)</f>
        <v>4.266203703703704E-2</v>
      </c>
      <c r="H18" s="51">
        <v>3</v>
      </c>
      <c r="I18" t="str">
        <f>_xlfn.XLOOKUP(H18,Calculation!AD:AD,Calculation!B:B,"-")</f>
        <v>-</v>
      </c>
      <c r="J18" s="51">
        <v>3</v>
      </c>
      <c r="K18" s="50" t="str">
        <f>_xlfn.XLOOKUP(H18,Calculation!AQ:AQ,Calculation!B:B,"-")</f>
        <v>-</v>
      </c>
    </row>
    <row r="19" spans="2:11" x14ac:dyDescent="0.45">
      <c r="B19" s="132">
        <f t="shared" si="0"/>
        <v>16</v>
      </c>
      <c r="C19" t="str" cm="1">
        <f t="array" ref="C19:E19">IF(_xlfn.XLOOKUP(INPUT!B18,STARTLIST!A:A,STARTLIST!B:D)=0,"",_xlfn.XLOOKUP(INPUT!B18,STARTLIST!A:A,STARTLIST!B:D))</f>
        <v>Mike Rudd</v>
      </c>
      <c r="D19" t="str">
        <v>Northern Fells Running Club</v>
      </c>
      <c r="E19" s="3" t="str">
        <v>MV40</v>
      </c>
      <c r="F19" s="65">
        <f>IF(INPUT!C18="","",INPUT!C18)</f>
        <v>4.4363425925925924E-2</v>
      </c>
      <c r="H19" s="51"/>
      <c r="J19" s="51"/>
      <c r="K19" s="50"/>
    </row>
    <row r="20" spans="2:11" x14ac:dyDescent="0.45">
      <c r="B20" s="132">
        <f t="shared" si="0"/>
        <v>17</v>
      </c>
      <c r="C20" t="str" cm="1">
        <f t="array" ref="C20:E20">IF(_xlfn.XLOOKUP(INPUT!B19,STARTLIST!A:A,STARTLIST!B:D)=0,"",_xlfn.XLOOKUP(INPUT!B19,STARTLIST!A:A,STARTLIST!B:D))</f>
        <v>Lewis James</v>
      </c>
      <c r="D20" t="str">
        <v>Keswick AC</v>
      </c>
      <c r="E20" s="3" t="str">
        <v>MSEN</v>
      </c>
      <c r="F20" s="65">
        <f>IF(INPUT!C19="","",INPUT!C19)</f>
        <v>4.4826388888888888E-2</v>
      </c>
      <c r="H20" s="140" t="s">
        <v>1580</v>
      </c>
      <c r="I20" s="141"/>
      <c r="J20" s="140" t="s">
        <v>1581</v>
      </c>
      <c r="K20" s="141"/>
    </row>
    <row r="21" spans="2:11" x14ac:dyDescent="0.45">
      <c r="B21" s="132">
        <f t="shared" si="0"/>
        <v>18</v>
      </c>
      <c r="C21" t="str" cm="1">
        <f t="array" ref="C21:E21">IF(_xlfn.XLOOKUP(INPUT!B20,STARTLIST!A:A,STARTLIST!B:D)=0,"",_xlfn.XLOOKUP(INPUT!B20,STARTLIST!A:A,STARTLIST!B:D))</f>
        <v>Nick Barrallough</v>
      </c>
      <c r="D21" t="str">
        <v>Keswick AC</v>
      </c>
      <c r="E21" s="3" t="str">
        <v>MV50</v>
      </c>
      <c r="F21" s="65">
        <f>IF(INPUT!C20="","",INPUT!C20)</f>
        <v>4.4861111111111109E-2</v>
      </c>
      <c r="H21" s="51">
        <v>1</v>
      </c>
      <c r="I21" t="str">
        <f>_xlfn.XLOOKUP(H21,Calculation!AL:AL,Calculation!B:B,"-")</f>
        <v>Carl Bell</v>
      </c>
      <c r="J21" s="51">
        <v>1</v>
      </c>
      <c r="K21" s="50" t="str">
        <f>_xlfn.XLOOKUP(J21,Calculation!AT:AT,Calculation!B:B,"-")</f>
        <v>Joanna Cartmell</v>
      </c>
    </row>
    <row r="22" spans="2:11" x14ac:dyDescent="0.45">
      <c r="B22" s="132">
        <f t="shared" si="0"/>
        <v>19</v>
      </c>
      <c r="C22" t="str" cm="1">
        <f t="array" ref="C22:E22">IF(_xlfn.XLOOKUP(INPUT!B21,STARTLIST!A:A,STARTLIST!B:D)=0,"",_xlfn.XLOOKUP(INPUT!B21,STARTLIST!A:A,STARTLIST!B:D))</f>
        <v>Tom Lynch</v>
      </c>
      <c r="D22" t="str">
        <v>Ambleside AC</v>
      </c>
      <c r="E22" s="3" t="str">
        <v>MV40</v>
      </c>
      <c r="F22" s="65">
        <f>IF(INPUT!C21="","",INPUT!C21)</f>
        <v>4.4861111111111109E-2</v>
      </c>
      <c r="H22" s="51">
        <v>2</v>
      </c>
      <c r="I22" t="str">
        <f>_xlfn.XLOOKUP(H22,Calculation!AL:AL,Calculation!B:B,"-")</f>
        <v>James Chapman</v>
      </c>
      <c r="J22" s="51">
        <v>2</v>
      </c>
      <c r="K22" s="50" t="str">
        <f>_xlfn.XLOOKUP(J22,Calculation!AT:AT,Calculation!B:B,"-")</f>
        <v>Lou Osborn</v>
      </c>
    </row>
    <row r="23" spans="2:11" x14ac:dyDescent="0.45">
      <c r="B23" s="132">
        <f t="shared" si="0"/>
        <v>20</v>
      </c>
      <c r="C23" t="str" cm="1">
        <f t="array" ref="C23:E23">IF(_xlfn.XLOOKUP(INPUT!B22,STARTLIST!A:A,STARTLIST!B:D)=0,"",_xlfn.XLOOKUP(INPUT!B22,STARTLIST!A:A,STARTLIST!B:D))</f>
        <v>David Holmes</v>
      </c>
      <c r="D23" t="str">
        <v>Border Harriers</v>
      </c>
      <c r="E23" s="3" t="str">
        <v>MV40</v>
      </c>
      <c r="F23" s="65">
        <f>IF(INPUT!C22="","",INPUT!C22)</f>
        <v>4.5023148148148145E-2</v>
      </c>
      <c r="H23" s="51">
        <v>3</v>
      </c>
      <c r="I23" t="str">
        <f>_xlfn.XLOOKUP(H23,Calculation!AL:AL,Calculation!B:B,"-")</f>
        <v>Rob Brown</v>
      </c>
      <c r="J23" s="51">
        <v>3</v>
      </c>
      <c r="K23" s="50" t="str">
        <f>_xlfn.XLOOKUP(J23,Calculation!AT:AT,Calculation!B:B,"-")</f>
        <v>Zoe Hebblethwaite</v>
      </c>
    </row>
    <row r="24" spans="2:11" x14ac:dyDescent="0.45">
      <c r="B24" s="132">
        <f t="shared" si="0"/>
        <v>21</v>
      </c>
      <c r="C24" t="str" cm="1">
        <f t="array" ref="C24:E24">IF(_xlfn.XLOOKUP(INPUT!B23,STARTLIST!A:A,STARTLIST!B:D)=0,"",_xlfn.XLOOKUP(INPUT!B23,STARTLIST!A:A,STARTLIST!B:D))</f>
        <v>Paul Wilson</v>
      </c>
      <c r="D24" t="str">
        <v>Summit Ultra</v>
      </c>
      <c r="E24" s="3" t="str">
        <v>MV50</v>
      </c>
      <c r="F24" s="65">
        <f>IF(INPUT!C23="","",INPUT!C23)</f>
        <v>4.5173611111111109E-2</v>
      </c>
      <c r="H24" s="51"/>
      <c r="J24" s="51"/>
      <c r="K24" s="50"/>
    </row>
    <row r="25" spans="2:11" x14ac:dyDescent="0.45">
      <c r="B25" s="132">
        <f t="shared" si="0"/>
        <v>22</v>
      </c>
      <c r="C25" t="str" cm="1">
        <f t="array" ref="C25:E25">IF(_xlfn.XLOOKUP(INPUT!B24,STARTLIST!A:A,STARTLIST!B:D)=0,"",_xlfn.XLOOKUP(INPUT!B24,STARTLIST!A:A,STARTLIST!B:D))</f>
        <v>Matthew Steel</v>
      </c>
      <c r="D25" t="str">
        <v>Eden Runners</v>
      </c>
      <c r="E25" s="3" t="str">
        <v>MSEN</v>
      </c>
      <c r="F25" s="65">
        <f>IF(INPUT!C24="","",INPUT!C24)</f>
        <v>4.5451388888888888E-2</v>
      </c>
      <c r="H25" s="140" t="s">
        <v>1582</v>
      </c>
      <c r="I25" s="141"/>
      <c r="J25" s="140" t="s">
        <v>1583</v>
      </c>
      <c r="K25" s="141"/>
    </row>
    <row r="26" spans="2:11" x14ac:dyDescent="0.45">
      <c r="B26" s="132">
        <f t="shared" si="0"/>
        <v>23</v>
      </c>
      <c r="C26" t="str" cm="1">
        <f t="array" ref="C26:E26">IF(_xlfn.XLOOKUP(INPUT!B25,STARTLIST!A:A,STARTLIST!B:D)=0,"",_xlfn.XLOOKUP(INPUT!B25,STARTLIST!A:A,STARTLIST!B:D))</f>
        <v>Sam Braithwaite</v>
      </c>
      <c r="D26" t="str">
        <v>Eden Runners</v>
      </c>
      <c r="E26" s="3" t="str">
        <v>MSEN</v>
      </c>
      <c r="F26" s="65">
        <f>IF(INPUT!C25="","",INPUT!C25)</f>
        <v>4.5752314814814815E-2</v>
      </c>
      <c r="H26" s="51">
        <v>1</v>
      </c>
      <c r="I26" t="str">
        <f>_xlfn.XLOOKUP(H26,Calculation!AM:AM,Calculation!B:B,"-")</f>
        <v>Jim Haworth</v>
      </c>
      <c r="J26" s="51">
        <v>1</v>
      </c>
      <c r="K26" s="50" t="str">
        <f>_xlfn.XLOOKUP(J26,Calculation!AU:AU,Calculation!B:B,"-")</f>
        <v>Lou Osborn</v>
      </c>
    </row>
    <row r="27" spans="2:11" x14ac:dyDescent="0.45">
      <c r="B27" s="132">
        <f t="shared" si="0"/>
        <v>24</v>
      </c>
      <c r="C27" t="str" cm="1">
        <f t="array" ref="C27:E27">IF(_xlfn.XLOOKUP(INPUT!B26,STARTLIST!A:A,STARTLIST!B:D)=0,"",_xlfn.XLOOKUP(INPUT!B26,STARTLIST!A:A,STARTLIST!B:D))</f>
        <v>Sean Pullen</v>
      </c>
      <c r="D27" t="str">
        <v>Unattached</v>
      </c>
      <c r="E27" s="3" t="str">
        <v>MSEN</v>
      </c>
      <c r="F27" s="65">
        <f>IF(INPUT!C26="","",INPUT!C26)</f>
        <v>4.583333333333333E-2</v>
      </c>
      <c r="H27" s="51">
        <v>2</v>
      </c>
      <c r="I27" t="str">
        <f>_xlfn.XLOOKUP(H27,Calculation!AM:AM,Calculation!B:B,"-")</f>
        <v>Nick Barrallough</v>
      </c>
      <c r="J27" s="51">
        <v>2</v>
      </c>
      <c r="K27" s="50" t="str">
        <f>_xlfn.XLOOKUP(J27,Calculation!AU:AU,Calculation!B:B,"-")</f>
        <v>Gillian Atkinson</v>
      </c>
    </row>
    <row r="28" spans="2:11" x14ac:dyDescent="0.45">
      <c r="B28" s="132">
        <f t="shared" si="0"/>
        <v>25</v>
      </c>
      <c r="C28" t="str" cm="1">
        <f t="array" ref="C28:E28">IF(_xlfn.XLOOKUP(INPUT!B27,STARTLIST!A:A,STARTLIST!B:D)=0,"",_xlfn.XLOOKUP(INPUT!B27,STARTLIST!A:A,STARTLIST!B:D))</f>
        <v>John Duff</v>
      </c>
      <c r="D28" t="str">
        <v>Keswick AC</v>
      </c>
      <c r="E28" s="3" t="str">
        <v>MV50</v>
      </c>
      <c r="F28" s="65">
        <f>IF(INPUT!C27="","",INPUT!C27)</f>
        <v>4.5891203703703705E-2</v>
      </c>
      <c r="H28" s="51">
        <v>3</v>
      </c>
      <c r="I28" t="str">
        <f>_xlfn.XLOOKUP(H28,Calculation!AM:AM,Calculation!B:B,"-")</f>
        <v>Paul Wilson</v>
      </c>
      <c r="J28" s="51">
        <v>3</v>
      </c>
      <c r="K28" s="50" t="str">
        <f>_xlfn.XLOOKUP(J28,Calculation!AU:AU,Calculation!B:B,"-")</f>
        <v>Natalie Hawkrigg</v>
      </c>
    </row>
    <row r="29" spans="2:11" x14ac:dyDescent="0.45">
      <c r="B29" s="132">
        <f t="shared" si="0"/>
        <v>26</v>
      </c>
      <c r="C29" t="str" cm="1">
        <f t="array" ref="C29:E29">IF(_xlfn.XLOOKUP(INPUT!B28,STARTLIST!A:A,STARTLIST!B:D)=0,"",_xlfn.XLOOKUP(INPUT!B28,STARTLIST!A:A,STARTLIST!B:D))</f>
        <v>Steve Everett</v>
      </c>
      <c r="D29" t="str">
        <v>Durham City Harriers</v>
      </c>
      <c r="E29" s="3" t="str">
        <v>MV60</v>
      </c>
      <c r="F29" s="65">
        <f>IF(INPUT!C28="","",INPUT!C28)</f>
        <v>4.6307870370370367E-2</v>
      </c>
      <c r="H29" s="51"/>
      <c r="J29" s="51"/>
      <c r="K29" s="50"/>
    </row>
    <row r="30" spans="2:11" x14ac:dyDescent="0.45">
      <c r="B30" s="132">
        <f t="shared" si="0"/>
        <v>27</v>
      </c>
      <c r="C30" t="str" cm="1">
        <f t="array" ref="C30:E30">IF(_xlfn.XLOOKUP(INPUT!B29,STARTLIST!A:A,STARTLIST!B:D)=0,"",_xlfn.XLOOKUP(INPUT!B29,STARTLIST!A:A,STARTLIST!B:D))</f>
        <v>Rose Singleton</v>
      </c>
      <c r="D30" t="str">
        <v>Northern Fells Running Club</v>
      </c>
      <c r="E30" s="3" t="str">
        <v>FSEN</v>
      </c>
      <c r="F30" s="65">
        <f>IF(INPUT!C29="","",INPUT!C29)</f>
        <v>4.6516203703703705E-2</v>
      </c>
      <c r="H30" s="140" t="s">
        <v>1584</v>
      </c>
      <c r="I30" s="141"/>
      <c r="J30" s="140" t="s">
        <v>1585</v>
      </c>
      <c r="K30" s="141"/>
    </row>
    <row r="31" spans="2:11" x14ac:dyDescent="0.45">
      <c r="B31" s="132">
        <f t="shared" si="0"/>
        <v>28</v>
      </c>
      <c r="C31" t="str" cm="1">
        <f t="array" ref="C31:E31">IF(_xlfn.XLOOKUP(INPUT!B30,STARTLIST!A:A,STARTLIST!B:D)=0,"",_xlfn.XLOOKUP(INPUT!B30,STARTLIST!A:A,STARTLIST!B:D))</f>
        <v>Philip Pearson</v>
      </c>
      <c r="D31" t="str">
        <v>Northern Fells Running Club</v>
      </c>
      <c r="E31" s="3" t="str">
        <v>MV60</v>
      </c>
      <c r="F31" s="65">
        <f>IF(INPUT!C30="","",INPUT!C30)</f>
        <v>4.6851851851851853E-2</v>
      </c>
      <c r="H31" s="51">
        <v>1</v>
      </c>
      <c r="I31" t="str">
        <f>_xlfn.XLOOKUP(H31,Calculation!AN:AN,Calculation!B:B,"-")</f>
        <v>Steve Everett</v>
      </c>
      <c r="J31" s="51">
        <v>1</v>
      </c>
      <c r="K31" s="50" t="str">
        <f>_xlfn.XLOOKUP(J31,Calculation!AV:AV,Calculation!B:B,"-")</f>
        <v>Gillian Atkinson</v>
      </c>
    </row>
    <row r="32" spans="2:11" x14ac:dyDescent="0.45">
      <c r="B32" s="132">
        <f t="shared" si="0"/>
        <v>29</v>
      </c>
      <c r="C32" t="str" cm="1">
        <f t="array" ref="C32:E32">IF(_xlfn.XLOOKUP(INPUT!B31,STARTLIST!A:A,STARTLIST!B:D)=0,"",_xlfn.XLOOKUP(INPUT!B31,STARTLIST!A:A,STARTLIST!B:D))</f>
        <v>Joanna Cartmell</v>
      </c>
      <c r="D32" t="str">
        <v>Northern Fells Running Club</v>
      </c>
      <c r="E32" s="3" t="str">
        <v>FV40</v>
      </c>
      <c r="F32" s="65">
        <f>IF(INPUT!C31="","",INPUT!C31)</f>
        <v>4.6851851851851853E-2</v>
      </c>
      <c r="H32" s="51">
        <v>2</v>
      </c>
      <c r="I32" t="str">
        <f>_xlfn.XLOOKUP(H32,Calculation!AN:AN,Calculation!B:B,"-")</f>
        <v>Philip Pearson</v>
      </c>
      <c r="J32" s="51">
        <v>2</v>
      </c>
      <c r="K32" s="50" t="str">
        <f>_xlfn.XLOOKUP(J32,Calculation!AV:AV,Calculation!B:B,"-")</f>
        <v>Jill Libby</v>
      </c>
    </row>
    <row r="33" spans="2:12" x14ac:dyDescent="0.45">
      <c r="B33" s="132">
        <f t="shared" si="0"/>
        <v>30</v>
      </c>
      <c r="C33" t="str" cm="1">
        <f t="array" ref="C33:E33">IF(_xlfn.XLOOKUP(INPUT!B32,STARTLIST!A:A,STARTLIST!B:D)=0,"",_xlfn.XLOOKUP(INPUT!B32,STARTLIST!A:A,STARTLIST!B:D))</f>
        <v>Adam Malloy</v>
      </c>
      <c r="D33" t="str">
        <v>Northumberland Fell Runners</v>
      </c>
      <c r="E33" s="3" t="str">
        <v>MV40</v>
      </c>
      <c r="F33" s="65">
        <f>IF(INPUT!C32="","",INPUT!C32)</f>
        <v>4.7141203703703706E-2</v>
      </c>
      <c r="H33" s="51">
        <v>3</v>
      </c>
      <c r="I33" t="str">
        <f>_xlfn.XLOOKUP(H33,Calculation!AN:AN,Calculation!B:B,"-")</f>
        <v>Neil Weightman</v>
      </c>
      <c r="J33" s="51">
        <v>3</v>
      </c>
      <c r="K33" s="50" t="str">
        <f>_xlfn.XLOOKUP(J33,Calculation!AV:AV,Calculation!B:B,"-")</f>
        <v>Nicky Butler</v>
      </c>
    </row>
    <row r="34" spans="2:12" x14ac:dyDescent="0.45">
      <c r="B34" s="132">
        <f t="shared" si="0"/>
        <v>31</v>
      </c>
      <c r="C34" t="str" cm="1">
        <f t="array" ref="C34:E34">IF(_xlfn.XLOOKUP(INPUT!B33,STARTLIST!A:A,STARTLIST!B:D)=0,"",_xlfn.XLOOKUP(INPUT!B33,STARTLIST!A:A,STARTLIST!B:D))</f>
        <v>Robyn Beaty</v>
      </c>
      <c r="D34" t="str">
        <v>Keswick AC</v>
      </c>
      <c r="E34" s="3" t="str">
        <v>FSEN</v>
      </c>
      <c r="F34" s="65">
        <f>IF(INPUT!C33="","",INPUT!C33)</f>
        <v>4.715277777777778E-2</v>
      </c>
      <c r="H34" s="51"/>
      <c r="J34" s="51"/>
      <c r="K34" s="50"/>
    </row>
    <row r="35" spans="2:12" x14ac:dyDescent="0.45">
      <c r="B35" s="132">
        <f t="shared" si="0"/>
        <v>32</v>
      </c>
      <c r="C35" t="str" cm="1">
        <f t="array" ref="C35:E35">IF(_xlfn.XLOOKUP(INPUT!B34,STARTLIST!A:A,STARTLIST!B:D)=0,"",_xlfn.XLOOKUP(INPUT!B34,STARTLIST!A:A,STARTLIST!B:D))</f>
        <v>Andrzej Rogalski</v>
      </c>
      <c r="D35" t="str">
        <v>Keswick AC</v>
      </c>
      <c r="E35" s="3" t="str">
        <v>MV40</v>
      </c>
      <c r="F35" s="65">
        <f>IF(INPUT!C34="","",INPUT!C34)</f>
        <v>4.7256944444444442E-2</v>
      </c>
      <c r="H35" s="140" t="s">
        <v>1586</v>
      </c>
      <c r="I35" s="141"/>
      <c r="J35" s="140" t="s">
        <v>1587</v>
      </c>
      <c r="K35" s="141"/>
      <c r="L35" s="52"/>
    </row>
    <row r="36" spans="2:12" x14ac:dyDescent="0.45">
      <c r="B36" s="132">
        <f t="shared" si="0"/>
        <v>33</v>
      </c>
      <c r="C36" t="str" cm="1">
        <f t="array" ref="C36:E36">IF(_xlfn.XLOOKUP(INPUT!B35,STARTLIST!A:A,STARTLIST!B:D)=0,"",_xlfn.XLOOKUP(INPUT!B35,STARTLIST!A:A,STARTLIST!B:D))</f>
        <v>Daniel Jackson</v>
      </c>
      <c r="D36" t="str">
        <v>Border Harriers</v>
      </c>
      <c r="E36" s="3" t="str">
        <v>MSEN</v>
      </c>
      <c r="F36" s="65">
        <f>IF(INPUT!C35="","",INPUT!C35)</f>
        <v>4.7280092592592596E-2</v>
      </c>
      <c r="H36" s="51">
        <v>1</v>
      </c>
      <c r="I36" t="str">
        <f>_xlfn.XLOOKUP(H36,Calculation!AO:AO,Calculation!B:B,"-")</f>
        <v>Paul Morris</v>
      </c>
      <c r="J36" s="51">
        <v>1</v>
      </c>
      <c r="K36" t="str">
        <f>_xlfn.XLOOKUP(J36,Calculation!AW:AW,Calculation!B:B,"-")</f>
        <v>Lesley Malarkey</v>
      </c>
      <c r="L36" s="51"/>
    </row>
    <row r="37" spans="2:12" x14ac:dyDescent="0.45">
      <c r="B37" s="132">
        <f t="shared" si="0"/>
        <v>34</v>
      </c>
      <c r="C37" t="str" cm="1">
        <f t="array" ref="C37:E37">IF(_xlfn.XLOOKUP(INPUT!B36,STARTLIST!A:A,STARTLIST!B:D)=0,"",_xlfn.XLOOKUP(INPUT!B36,STARTLIST!A:A,STARTLIST!B:D))</f>
        <v>Robert Tansey</v>
      </c>
      <c r="D37" t="str">
        <v>Keswick AC</v>
      </c>
      <c r="E37" s="3" t="str">
        <v>MV50</v>
      </c>
      <c r="F37" s="65">
        <f>IF(INPUT!C36="","",INPUT!C36)</f>
        <v>4.7534722222222221E-2</v>
      </c>
      <c r="H37" s="51">
        <v>2</v>
      </c>
      <c r="I37" t="str">
        <f>_xlfn.XLOOKUP(H37,Calculation!AO:AO,Calculation!B:B,"-")</f>
        <v>Cliff Gosden</v>
      </c>
      <c r="J37" s="51">
        <v>2</v>
      </c>
      <c r="K37" t="str">
        <f>_xlfn.XLOOKUP(J37,Calculation!AW:AW,Calculation!B:B,"-")</f>
        <v>-</v>
      </c>
      <c r="L37" s="51"/>
    </row>
    <row r="38" spans="2:12" x14ac:dyDescent="0.45">
      <c r="B38" s="132">
        <f t="shared" si="0"/>
        <v>35</v>
      </c>
      <c r="C38" t="str" cm="1">
        <f t="array" ref="C38:E38">IF(_xlfn.XLOOKUP(INPUT!B37,STARTLIST!A:A,STARTLIST!B:D)=0,"",_xlfn.XLOOKUP(INPUT!B37,STARTLIST!A:A,STARTLIST!B:D))</f>
        <v>Jodie Gray</v>
      </c>
      <c r="D38" t="str">
        <v>Keswick AC</v>
      </c>
      <c r="E38" s="3" t="str">
        <v>FSEN</v>
      </c>
      <c r="F38" s="65">
        <f>IF(INPUT!C37="","",INPUT!C37)</f>
        <v>4.760416666666667E-2</v>
      </c>
      <c r="H38" s="51">
        <v>3</v>
      </c>
      <c r="I38" t="str">
        <f>_xlfn.XLOOKUP(H38,Calculation!AO:AO,Calculation!B:B,"-")</f>
        <v>-</v>
      </c>
      <c r="J38" s="51">
        <v>3</v>
      </c>
      <c r="K38" t="str">
        <f>_xlfn.XLOOKUP(J38,Calculation!AW:AW,Calculation!B:B,"-")</f>
        <v>-</v>
      </c>
      <c r="L38" s="51"/>
    </row>
    <row r="39" spans="2:12" x14ac:dyDescent="0.45">
      <c r="B39" s="132">
        <f t="shared" si="0"/>
        <v>36</v>
      </c>
      <c r="C39" t="str" cm="1">
        <f t="array" ref="C39:E39">IF(_xlfn.XLOOKUP(INPUT!B38,STARTLIST!A:A,STARTLIST!B:D)=0,"",_xlfn.XLOOKUP(INPUT!B38,STARTLIST!A:A,STARTLIST!B:D))</f>
        <v>Dave Smith</v>
      </c>
      <c r="D39" t="str">
        <v>Pickering Running Club</v>
      </c>
      <c r="E39" s="3" t="str">
        <v>MV50</v>
      </c>
      <c r="F39" s="65">
        <f>IF(INPUT!C38="","",INPUT!C38)</f>
        <v>4.7835648148148148E-2</v>
      </c>
      <c r="H39" s="51"/>
      <c r="J39" s="51"/>
      <c r="L39" s="51"/>
    </row>
    <row r="40" spans="2:12" x14ac:dyDescent="0.45">
      <c r="B40" s="132">
        <f t="shared" si="0"/>
        <v>37</v>
      </c>
      <c r="C40" t="str" cm="1">
        <f t="array" ref="C40:E40">IF(_xlfn.XLOOKUP(INPUT!B39,STARTLIST!A:A,STARTLIST!B:D)=0,"",_xlfn.XLOOKUP(INPUT!B39,STARTLIST!A:A,STARTLIST!B:D))</f>
        <v>Neil Weightman</v>
      </c>
      <c r="D40" t="str">
        <v>Northern Fells Running Club</v>
      </c>
      <c r="E40" s="3" t="str">
        <v>MV60</v>
      </c>
      <c r="F40" s="65">
        <f>IF(INPUT!C39="","",INPUT!C39)</f>
        <v>4.8356481481481479E-2</v>
      </c>
      <c r="H40" s="140" t="s">
        <v>1588</v>
      </c>
      <c r="I40" s="141"/>
      <c r="J40" s="140" t="s">
        <v>1589</v>
      </c>
      <c r="K40" s="141"/>
      <c r="L40" s="2"/>
    </row>
    <row r="41" spans="2:12" x14ac:dyDescent="0.45">
      <c r="B41" s="132">
        <f t="shared" si="0"/>
        <v>38</v>
      </c>
      <c r="C41" t="str" cm="1">
        <f t="array" ref="C41:E41">IF(_xlfn.XLOOKUP(INPUT!B40,STARTLIST!A:A,STARTLIST!B:D)=0,"",_xlfn.XLOOKUP(INPUT!B40,STARTLIST!A:A,STARTLIST!B:D))</f>
        <v>Lou Osborn</v>
      </c>
      <c r="D41" t="str">
        <v>Keswick AC</v>
      </c>
      <c r="E41" s="3" t="str">
        <v>FV50</v>
      </c>
      <c r="F41" s="65">
        <f>IF(INPUT!C40="","",INPUT!C40)</f>
        <v>4.8518518518518516E-2</v>
      </c>
      <c r="H41" s="51">
        <v>1</v>
      </c>
      <c r="I41" s="50" t="str">
        <f>_xlfn.XLOOKUP(H41,Calculation!Q:Q,Calculation!I:I,"-")&amp;" ("&amp;_xlfn.XLOOKUP(H41,Calculation!Q:Q,Calculation!P:P,"-")&amp;")"</f>
        <v>Keswick AC (7)</v>
      </c>
      <c r="J41" s="51">
        <v>1</v>
      </c>
      <c r="K41" s="50" t="str">
        <f>_xlfn.XLOOKUP(J41,Calculation!AB:AB,Calculation!T:T,"-")&amp;" ("&amp;_xlfn.XLOOKUP(J41,Calculation!AB:AB,Calculation!AA:AA,"-")&amp;")"</f>
        <v>Keswick AC (12)</v>
      </c>
    </row>
    <row r="42" spans="2:12" x14ac:dyDescent="0.45">
      <c r="B42" s="132">
        <f t="shared" si="0"/>
        <v>39</v>
      </c>
      <c r="C42" t="str" cm="1">
        <f t="array" ref="C42:E42">IF(_xlfn.XLOOKUP(INPUT!B41,STARTLIST!A:A,STARTLIST!B:D)=0,"",_xlfn.XLOOKUP(INPUT!B41,STARTLIST!A:A,STARTLIST!B:D))</f>
        <v>James Ritchie</v>
      </c>
      <c r="D42" t="str">
        <v>Ranelagh Harriers</v>
      </c>
      <c r="E42" s="3" t="str">
        <v>MV50</v>
      </c>
      <c r="F42" s="65">
        <f>IF(INPUT!C41="","",INPUT!C41)</f>
        <v>5.0092592592592591E-2</v>
      </c>
      <c r="H42" s="72">
        <f>_xlfn.XLOOKUP(H41,Calculation!Q:Q,Calculation!K:K,"")</f>
        <v>1</v>
      </c>
      <c r="I42" s="56" t="str">
        <f>_xlfn.XLOOKUP(1,Calculation!Q:Q,Calculation!J:J,"")</f>
        <v>Mark Lamb</v>
      </c>
      <c r="J42" s="72">
        <f>_xlfn.XLOOKUP(J41,Calculation!AB:AB,Calculation!V:V,"")</f>
        <v>3</v>
      </c>
      <c r="K42" s="56" t="str">
        <f>_xlfn.XLOOKUP(1,Calculation!AB:AB,Calculation!U:U,"")</f>
        <v>Robyn Beaty</v>
      </c>
    </row>
    <row r="43" spans="2:12" x14ac:dyDescent="0.45">
      <c r="B43" s="132">
        <f t="shared" si="0"/>
        <v>40</v>
      </c>
      <c r="C43" t="str" cm="1">
        <f t="array" ref="C43:E43">IF(_xlfn.XLOOKUP(INPUT!B42,STARTLIST!A:A,STARTLIST!B:D)=0,"",_xlfn.XLOOKUP(INPUT!B42,STARTLIST!A:A,STARTLIST!B:D))</f>
        <v>David Sauder</v>
      </c>
      <c r="D43" t="str">
        <v>Eden Runners</v>
      </c>
      <c r="E43" s="3" t="str">
        <v>MSEN</v>
      </c>
      <c r="F43" s="65">
        <f>IF(INPUT!C42="","",INPUT!C42)</f>
        <v>5.0578703703703702E-2</v>
      </c>
      <c r="H43" s="72">
        <f>_xlfn.XLOOKUP(H41,Calculation!Q:Q,Calculation!M:M,"")</f>
        <v>2</v>
      </c>
      <c r="I43" s="56" t="str">
        <f>_xlfn.XLOOKUP(1,Calculation!Q:Q,Calculation!L:L,"")</f>
        <v>Joe Cox</v>
      </c>
      <c r="J43" s="72">
        <f>_xlfn.XLOOKUP(J41,Calculation!AB:AB,Calculation!X:X,"")</f>
        <v>4</v>
      </c>
      <c r="K43" s="56" t="str">
        <f>_xlfn.XLOOKUP(1,Calculation!AB:AB,Calculation!W:W,"")</f>
        <v>Jodie Gray</v>
      </c>
    </row>
    <row r="44" spans="2:12" x14ac:dyDescent="0.45">
      <c r="B44" s="132">
        <f t="shared" si="0"/>
        <v>41</v>
      </c>
      <c r="C44" t="str" cm="1">
        <f t="array" ref="C44:E44">IF(_xlfn.XLOOKUP(INPUT!B43,STARTLIST!A:A,STARTLIST!B:D)=0,"",_xlfn.XLOOKUP(INPUT!B43,STARTLIST!A:A,STARTLIST!B:D))</f>
        <v>Zoe Hebblethwaite</v>
      </c>
      <c r="D44" t="str">
        <v>Keswick AC</v>
      </c>
      <c r="E44" s="3" t="str">
        <v>FV40</v>
      </c>
      <c r="F44" s="65">
        <f>IF(INPUT!C43="","",INPUT!C43)</f>
        <v>5.0972222222222224E-2</v>
      </c>
      <c r="H44" s="72">
        <f>_xlfn.XLOOKUP(H41,Calculation!Q:Q,Calculation!O:O,"")</f>
        <v>4</v>
      </c>
      <c r="I44" s="56" t="str">
        <f>_xlfn.XLOOKUP(1,Calculation!Q:Q,Calculation!N:N,"")</f>
        <v>Matthew Atkinson</v>
      </c>
      <c r="J44" s="72">
        <f>_xlfn.XLOOKUP(J41,Calculation!AB:AB,Calculation!Z:Z,"")</f>
        <v>5</v>
      </c>
      <c r="K44" s="56" t="str">
        <f>_xlfn.XLOOKUP(1,Calculation!AB:AB,Calculation!Y:Y,"")</f>
        <v>Lou Osborn</v>
      </c>
    </row>
    <row r="45" spans="2:12" x14ac:dyDescent="0.45">
      <c r="B45" s="132">
        <f t="shared" si="0"/>
        <v>42</v>
      </c>
      <c r="C45" t="str" cm="1">
        <f t="array" ref="C45:E45">IF(_xlfn.XLOOKUP(INPUT!B44,STARTLIST!A:A,STARTLIST!B:D)=0,"",_xlfn.XLOOKUP(INPUT!B44,STARTLIST!A:A,STARTLIST!B:D))</f>
        <v>Christopher Cartmell</v>
      </c>
      <c r="D45" t="str">
        <v>Northern Fells Running Club</v>
      </c>
      <c r="E45" s="3" t="str">
        <v>MV50</v>
      </c>
      <c r="F45" s="65">
        <f>IF(INPUT!C44="","",INPUT!C44)</f>
        <v>5.1284722222222225E-2</v>
      </c>
      <c r="H45" s="51"/>
      <c r="I45" s="57"/>
      <c r="J45" s="51"/>
      <c r="K45" s="57"/>
    </row>
    <row r="46" spans="2:12" x14ac:dyDescent="0.45">
      <c r="B46" s="132">
        <f t="shared" si="0"/>
        <v>43</v>
      </c>
      <c r="C46" t="str" cm="1">
        <f t="array" ref="C46:E46">IF(_xlfn.XLOOKUP(INPUT!B45,STARTLIST!A:A,STARTLIST!B:D)=0,"",_xlfn.XLOOKUP(INPUT!B45,STARTLIST!A:A,STARTLIST!B:D))</f>
        <v>Helen Sharman</v>
      </c>
      <c r="D46" t="str">
        <v>Keswick AC</v>
      </c>
      <c r="E46" s="3" t="str">
        <v>FSEN</v>
      </c>
      <c r="F46" s="65">
        <f>IF(INPUT!C45="","",INPUT!C45)</f>
        <v>5.140046296296296E-2</v>
      </c>
      <c r="H46" s="51">
        <v>2</v>
      </c>
      <c r="I46" s="50" t="str">
        <f>_xlfn.XLOOKUP(2,Calculation!Q:Q,Calculation!I:I,"-")&amp;" ("&amp;_xlfn.XLOOKUP(H46,Calculation!Q:Q,Calculation!P:P,"-")&amp;")"</f>
        <v>Eden Runners (19)</v>
      </c>
      <c r="J46" s="51">
        <v>2</v>
      </c>
      <c r="K46" s="50" t="str">
        <f>_xlfn.XLOOKUP(J46,Calculation!AB:AB,Calculation!T:T,"-")&amp;" ("&amp;_xlfn.XLOOKUP(J46,Calculation!AB:AB,Calculation!AA:AA,"-")&amp;")"</f>
        <v>- (-)</v>
      </c>
    </row>
    <row r="47" spans="2:12" x14ac:dyDescent="0.45">
      <c r="B47" s="132">
        <f t="shared" si="0"/>
        <v>44</v>
      </c>
      <c r="C47" t="str" cm="1">
        <f t="array" ref="C47:E47">IF(_xlfn.XLOOKUP(INPUT!B46,STARTLIST!A:A,STARTLIST!B:D)=0,"",_xlfn.XLOOKUP(INPUT!B46,STARTLIST!A:A,STARTLIST!B:D))</f>
        <v>Hughie Pullen</v>
      </c>
      <c r="D47" t="str">
        <v>Unattached</v>
      </c>
      <c r="E47" s="3" t="str">
        <v>MSEN</v>
      </c>
      <c r="F47" s="65">
        <f>IF(INPUT!C46="","",INPUT!C46)</f>
        <v>5.2476851851851851E-2</v>
      </c>
      <c r="H47" s="72">
        <f>_xlfn.XLOOKUP(H46,Calculation!Q:Q,Calculation!K:K,"")</f>
        <v>3</v>
      </c>
      <c r="I47" s="56" t="str">
        <f>_xlfn.XLOOKUP(2,Calculation!Q:Q,Calculation!J:J,"")</f>
        <v>Jack McAtear</v>
      </c>
      <c r="J47" s="72" t="str">
        <f>_xlfn.XLOOKUP(J46,Calculation!AB:AB,Calculation!V:V,"")</f>
        <v/>
      </c>
      <c r="K47" s="56" t="str">
        <f>_xlfn.XLOOKUP(2,Calculation!AB:AB,Calculation!U:U,"")</f>
        <v/>
      </c>
    </row>
    <row r="48" spans="2:12" x14ac:dyDescent="0.45">
      <c r="B48" s="132">
        <f t="shared" si="0"/>
        <v>45</v>
      </c>
      <c r="C48" t="str" cm="1">
        <f t="array" ref="C48:E48">IF(_xlfn.XLOOKUP(INPUT!B47,STARTLIST!A:A,STARTLIST!B:D)=0,"",_xlfn.XLOOKUP(INPUT!B47,STARTLIST!A:A,STARTLIST!B:D))</f>
        <v>Barry Wilkinson</v>
      </c>
      <c r="D48" t="str">
        <v>Borrowdale Fell Runners</v>
      </c>
      <c r="E48" s="3" t="str">
        <v>MV50</v>
      </c>
      <c r="F48" s="65">
        <f>IF(INPUT!C47="","",INPUT!C47)</f>
        <v>5.2743055555555557E-2</v>
      </c>
      <c r="H48" s="72">
        <f>_xlfn.XLOOKUP(H46,Calculation!Q:Q,Calculation!M:M,"")</f>
        <v>7</v>
      </c>
      <c r="I48" s="56" t="str">
        <f>_xlfn.XLOOKUP(2,Calculation!Q:Q,Calculation!L:L,"")</f>
        <v>James Chapman</v>
      </c>
      <c r="J48" s="72" t="str">
        <f>_xlfn.XLOOKUP(J46,Calculation!AB:AB,Calculation!X:X,"")</f>
        <v/>
      </c>
      <c r="K48" s="56" t="str">
        <f>_xlfn.XLOOKUP(2,Calculation!AB:AB,Calculation!W:W,"")</f>
        <v/>
      </c>
    </row>
    <row r="49" spans="2:11" x14ac:dyDescent="0.45">
      <c r="B49" s="132">
        <f t="shared" si="0"/>
        <v>46</v>
      </c>
      <c r="C49" t="str" cm="1">
        <f t="array" ref="C49:E49">IF(_xlfn.XLOOKUP(INPUT!B48,STARTLIST!A:A,STARTLIST!B:D)=0,"",_xlfn.XLOOKUP(INPUT!B48,STARTLIST!A:A,STARTLIST!B:D))</f>
        <v>Paul Morris</v>
      </c>
      <c r="D49" t="str">
        <v>Keswick AC</v>
      </c>
      <c r="E49" s="3" t="str">
        <v>MV70</v>
      </c>
      <c r="F49" s="65">
        <f>IF(INPUT!C48="","",INPUT!C48)</f>
        <v>5.3113425925925925E-2</v>
      </c>
      <c r="H49" s="72">
        <f>_xlfn.XLOOKUP(H46,Calculation!Q:Q,Calculation!O:O,"")</f>
        <v>9</v>
      </c>
      <c r="I49" s="56" t="str">
        <f>_xlfn.XLOOKUP(2,Calculation!Q:Q,Calculation!N:N,"")</f>
        <v>Jonny Howe</v>
      </c>
      <c r="J49" s="72" t="str">
        <f>_xlfn.XLOOKUP(J46,Calculation!AB:AB,Calculation!Z:Z,"")</f>
        <v/>
      </c>
      <c r="K49" s="56" t="str">
        <f>_xlfn.XLOOKUP(2,Calculation!AB:AB,Calculation!Y:Y,"")</f>
        <v/>
      </c>
    </row>
    <row r="50" spans="2:11" x14ac:dyDescent="0.45">
      <c r="B50" s="132">
        <f t="shared" si="0"/>
        <v>47</v>
      </c>
      <c r="C50" t="str" cm="1">
        <f t="array" ref="C50:E50">IF(_xlfn.XLOOKUP(INPUT!B49,STARTLIST!A:A,STARTLIST!B:D)=0,"",_xlfn.XLOOKUP(INPUT!B49,STARTLIST!A:A,STARTLIST!B:D))</f>
        <v>Gillian Atkinson</v>
      </c>
      <c r="D50" t="str">
        <v>Keswick AC</v>
      </c>
      <c r="E50" s="3" t="str">
        <v>FV60</v>
      </c>
      <c r="F50" s="65">
        <f>IF(INPUT!C49="","",INPUT!C49)</f>
        <v>5.3136574074074072E-2</v>
      </c>
      <c r="H50" s="51"/>
      <c r="I50" s="58"/>
      <c r="J50" s="51"/>
      <c r="K50" s="58"/>
    </row>
    <row r="51" spans="2:11" x14ac:dyDescent="0.45">
      <c r="B51" s="132">
        <f t="shared" si="0"/>
        <v>48</v>
      </c>
      <c r="C51" t="str" cm="1">
        <f t="array" ref="C51:E51">IF(_xlfn.XLOOKUP(INPUT!B50,STARTLIST!A:A,STARTLIST!B:D)=0,"",_xlfn.XLOOKUP(INPUT!B50,STARTLIST!A:A,STARTLIST!B:D))</f>
        <v>Ben Jackson</v>
      </c>
      <c r="D51" t="str">
        <v>Northern Fells Running Club</v>
      </c>
      <c r="E51" s="3" t="str">
        <v>MSEN</v>
      </c>
      <c r="F51" s="65">
        <f>IF(INPUT!C50="","",INPUT!C50)</f>
        <v>5.3379629629629631E-2</v>
      </c>
      <c r="H51" s="51">
        <v>3</v>
      </c>
      <c r="I51" s="50" t="str">
        <f>_xlfn.XLOOKUP(3,Calculation!Q:Q,Calculation!I:I,"-")&amp;" ("&amp;_xlfn.XLOOKUP(H51,Calculation!Q:Q,Calculation!P:P,"-")&amp;")"</f>
        <v>Northern Fells Running Club (40)</v>
      </c>
      <c r="J51" s="51">
        <v>3</v>
      </c>
      <c r="K51" s="50" t="str">
        <f>_xlfn.XLOOKUP(J51,Calculation!AB:AB,Calculation!T:T,"-")&amp;" ("&amp;_xlfn.XLOOKUP(J51,Calculation!AB:AB,Calculation!AA:AA,"-")&amp;")"</f>
        <v>- (-)</v>
      </c>
    </row>
    <row r="52" spans="2:11" x14ac:dyDescent="0.45">
      <c r="B52" s="132">
        <f t="shared" si="0"/>
        <v>49</v>
      </c>
      <c r="C52" t="str" cm="1">
        <f t="array" ref="C52:E52">IF(_xlfn.XLOOKUP(INPUT!B51,STARTLIST!A:A,STARTLIST!B:D)=0,"",_xlfn.XLOOKUP(INPUT!B51,STARTLIST!A:A,STARTLIST!B:D))</f>
        <v>Rachael Lewis</v>
      </c>
      <c r="D52" t="str">
        <v>Northern Fells Running Club</v>
      </c>
      <c r="E52" s="3" t="str">
        <v>FSEN</v>
      </c>
      <c r="F52" s="65">
        <f>IF(INPUT!C51="","",INPUT!C51)</f>
        <v>5.3414351851851852E-2</v>
      </c>
      <c r="H52" s="72">
        <f>_xlfn.XLOOKUP(H51,Calculation!Q:Q,Calculation!K:K,"")</f>
        <v>11</v>
      </c>
      <c r="I52" s="56" t="str">
        <f>_xlfn.XLOOKUP(3,Calculation!Q:Q,Calculation!J:J,"")</f>
        <v>Carl Algeo</v>
      </c>
      <c r="J52" s="72" t="str">
        <f>_xlfn.XLOOKUP(J51,Calculation!AB:AB,Calculation!V:V,"")</f>
        <v/>
      </c>
      <c r="K52" s="56" t="str">
        <f>_xlfn.XLOOKUP(3,Calculation!AB:AB,Calculation!U:U,"")</f>
        <v/>
      </c>
    </row>
    <row r="53" spans="2:11" x14ac:dyDescent="0.45">
      <c r="B53" s="132">
        <f t="shared" si="0"/>
        <v>50</v>
      </c>
      <c r="C53" t="str" cm="1">
        <f t="array" ref="C53:E53">IF(_xlfn.XLOOKUP(INPUT!B52,STARTLIST!A:A,STARTLIST!B:D)=0,"",_xlfn.XLOOKUP(INPUT!B52,STARTLIST!A:A,STARTLIST!B:D))</f>
        <v>Natalie Hawkrigg</v>
      </c>
      <c r="D53" t="str">
        <v>Northern Fells Running Club</v>
      </c>
      <c r="E53" s="3" t="str">
        <v>FV50</v>
      </c>
      <c r="F53" s="65">
        <f>IF(INPUT!C52="","",INPUT!C52)</f>
        <v>5.3564814814814815E-2</v>
      </c>
      <c r="H53" s="72">
        <f>_xlfn.XLOOKUP(H51,Calculation!Q:Q,Calculation!M:M,"")</f>
        <v>13</v>
      </c>
      <c r="I53" s="56" t="str">
        <f>_xlfn.XLOOKUP(3,Calculation!Q:Q,Calculation!L:L,"")</f>
        <v>Jake Clark</v>
      </c>
      <c r="J53" s="72" t="str">
        <f>_xlfn.XLOOKUP(J51,Calculation!AB:AB,Calculation!X:X,"")</f>
        <v/>
      </c>
      <c r="K53" s="56" t="str">
        <f>_xlfn.XLOOKUP(3,Calculation!AB:AB,Calculation!W:W,"")</f>
        <v/>
      </c>
    </row>
    <row r="54" spans="2:11" x14ac:dyDescent="0.45">
      <c r="B54" s="132">
        <f t="shared" si="0"/>
        <v>51</v>
      </c>
      <c r="C54" t="str" cm="1">
        <f t="array" ref="C54:E54">IF(_xlfn.XLOOKUP(INPUT!B53,STARTLIST!A:A,STARTLIST!B:D)=0,"",_xlfn.XLOOKUP(INPUT!B53,STARTLIST!A:A,STARTLIST!B:D))</f>
        <v>David Anderson</v>
      </c>
      <c r="D54" t="str">
        <v>Pudsey &amp; Bramley AC</v>
      </c>
      <c r="E54" s="3" t="str">
        <v>MV50</v>
      </c>
      <c r="F54" s="65">
        <f>IF(INPUT!C53="","",INPUT!C53)</f>
        <v>5.3703703703703705E-2</v>
      </c>
      <c r="H54" s="72">
        <f>_xlfn.XLOOKUP(H51,Calculation!Q:Q,Calculation!O:O,"")</f>
        <v>16</v>
      </c>
      <c r="I54" s="56" t="str">
        <f>_xlfn.XLOOKUP(3,Calculation!Q:Q,Calculation!N:N,"")</f>
        <v>Mike Rudd</v>
      </c>
      <c r="J54" s="72" t="str">
        <f>_xlfn.XLOOKUP(J51,Calculation!AB:AB,Calculation!Z:Z,"")</f>
        <v/>
      </c>
      <c r="K54" s="56" t="str">
        <f>_xlfn.XLOOKUP(3,Calculation!AB:AB,Calculation!Y:Y,"")</f>
        <v/>
      </c>
    </row>
    <row r="55" spans="2:11" x14ac:dyDescent="0.45">
      <c r="B55" s="132">
        <f t="shared" si="0"/>
        <v>52</v>
      </c>
      <c r="C55" t="str" cm="1">
        <f t="array" ref="C55:E55">IF(_xlfn.XLOOKUP(INPUT!B54,STARTLIST!A:A,STARTLIST!B:D)=0,"",_xlfn.XLOOKUP(INPUT!B54,STARTLIST!A:A,STARTLIST!B:D))</f>
        <v>Paul Simpson</v>
      </c>
      <c r="D55" t="str">
        <v>Ambleside AC</v>
      </c>
      <c r="E55" s="3" t="str">
        <v>MV60</v>
      </c>
      <c r="F55" s="65">
        <f>IF(INPUT!C54="","",INPUT!C54)</f>
        <v>5.4421296296296294E-2</v>
      </c>
      <c r="H55" s="70"/>
      <c r="I55" s="71"/>
      <c r="J55" s="70"/>
      <c r="K55" s="71"/>
    </row>
    <row r="56" spans="2:11" x14ac:dyDescent="0.45">
      <c r="B56" s="132">
        <f t="shared" si="0"/>
        <v>53</v>
      </c>
      <c r="C56" t="str" cm="1">
        <f t="array" ref="C56:E56">IF(_xlfn.XLOOKUP(INPUT!B55,STARTLIST!A:A,STARTLIST!B:D)=0,"",_xlfn.XLOOKUP(INPUT!B55,STARTLIST!A:A,STARTLIST!B:D))</f>
        <v>Marco Aveta</v>
      </c>
      <c r="D56" t="str">
        <v>Northern Fells Running Club</v>
      </c>
      <c r="E56" s="3" t="str">
        <v>MV50</v>
      </c>
      <c r="F56" s="65">
        <f>IF(INPUT!C55="","",INPUT!C55)</f>
        <v>5.5393518518518516E-2</v>
      </c>
    </row>
    <row r="57" spans="2:11" x14ac:dyDescent="0.45">
      <c r="B57" s="132">
        <f t="shared" si="0"/>
        <v>54</v>
      </c>
      <c r="C57" t="str" cm="1">
        <f t="array" ref="C57:E57">IF(_xlfn.XLOOKUP(INPUT!B56,STARTLIST!A:A,STARTLIST!B:D)=0,"",_xlfn.XLOOKUP(INPUT!B56,STARTLIST!A:A,STARTLIST!B:D))</f>
        <v>Digby Harris</v>
      </c>
      <c r="D57" t="str">
        <v>Pennine Fell Runners</v>
      </c>
      <c r="E57" s="3" t="str">
        <v>MV50</v>
      </c>
      <c r="F57" s="65">
        <f>IF(INPUT!C56="","",INPUT!C56)</f>
        <v>5.5868055555555553E-2</v>
      </c>
    </row>
    <row r="58" spans="2:11" x14ac:dyDescent="0.45">
      <c r="B58" s="132">
        <f t="shared" si="0"/>
        <v>55</v>
      </c>
      <c r="C58" t="str" cm="1">
        <f t="array" ref="C58:E58">IF(_xlfn.XLOOKUP(INPUT!B57,STARTLIST!A:A,STARTLIST!B:D)=0,"",_xlfn.XLOOKUP(INPUT!B57,STARTLIST!A:A,STARTLIST!B:D))</f>
        <v>Jim Morris</v>
      </c>
      <c r="D58" t="str">
        <v>Keswick AC</v>
      </c>
      <c r="E58" s="3" t="str">
        <v>MV40</v>
      </c>
      <c r="F58" s="65">
        <f>IF(INPUT!C57="","",INPUT!C57)</f>
        <v>5.5983796296296295E-2</v>
      </c>
    </row>
    <row r="59" spans="2:11" x14ac:dyDescent="0.45">
      <c r="B59" s="132">
        <f t="shared" si="0"/>
        <v>56</v>
      </c>
      <c r="C59" t="str" cm="1">
        <f t="array" ref="C59:E59">IF(_xlfn.XLOOKUP(INPUT!B58,STARTLIST!A:A,STARTLIST!B:D)=0,"",_xlfn.XLOOKUP(INPUT!B58,STARTLIST!A:A,STARTLIST!B:D))</f>
        <v>Shaun Hardisty</v>
      </c>
      <c r="D59" t="str">
        <v>Eden Runners</v>
      </c>
      <c r="E59" s="3" t="str">
        <v>MV50</v>
      </c>
      <c r="F59" s="65">
        <f>IF(INPUT!C58="","",INPUT!C58)</f>
        <v>5.6087962962962964E-2</v>
      </c>
    </row>
    <row r="60" spans="2:11" x14ac:dyDescent="0.45">
      <c r="B60" s="132">
        <f t="shared" si="0"/>
        <v>57</v>
      </c>
      <c r="C60" t="str" cm="1">
        <f t="array" ref="C60:E60">IF(_xlfn.XLOOKUP(INPUT!B59,STARTLIST!A:A,STARTLIST!B:D)=0,"",_xlfn.XLOOKUP(INPUT!B59,STARTLIST!A:A,STARTLIST!B:D))</f>
        <v>Louise Brown</v>
      </c>
      <c r="D60" t="str">
        <v>Keswick AC</v>
      </c>
      <c r="E60" s="3" t="str">
        <v>FV50</v>
      </c>
      <c r="F60" s="65">
        <f>IF(INPUT!C59="","",INPUT!C59)</f>
        <v>5.6203703703703707E-2</v>
      </c>
    </row>
    <row r="61" spans="2:11" x14ac:dyDescent="0.45">
      <c r="B61" s="132">
        <f t="shared" si="0"/>
        <v>58</v>
      </c>
      <c r="C61" t="str" cm="1">
        <f t="array" ref="C61:E61">IF(_xlfn.XLOOKUP(INPUT!B60,STARTLIST!A:A,STARTLIST!B:D)=0,"",_xlfn.XLOOKUP(INPUT!B60,STARTLIST!A:A,STARTLIST!B:D))</f>
        <v>Philip Boylin</v>
      </c>
      <c r="D61" t="str">
        <v>Northern Fells Running Club</v>
      </c>
      <c r="E61" s="3" t="str">
        <v>MV40</v>
      </c>
      <c r="F61" s="65">
        <f>IF(INPUT!C60="","",INPUT!C60)</f>
        <v>5.6539351851851855E-2</v>
      </c>
    </row>
    <row r="62" spans="2:11" x14ac:dyDescent="0.45">
      <c r="B62" s="132">
        <f t="shared" si="0"/>
        <v>59</v>
      </c>
      <c r="C62" t="str" cm="1">
        <f t="array" ref="C62:E62">IF(_xlfn.XLOOKUP(INPUT!B61,STARTLIST!A:A,STARTLIST!B:D)=0,"",_xlfn.XLOOKUP(INPUT!B61,STARTLIST!A:A,STARTLIST!B:D))</f>
        <v>Andrew Woodhead</v>
      </c>
      <c r="D62" t="str">
        <v>Unattached</v>
      </c>
      <c r="E62" s="3" t="str">
        <v>MSEN</v>
      </c>
      <c r="F62" s="65">
        <f>IF(INPUT!C61="","",INPUT!C61)</f>
        <v>5.7476851851851848E-2</v>
      </c>
    </row>
    <row r="63" spans="2:11" x14ac:dyDescent="0.45">
      <c r="B63" s="132">
        <f t="shared" si="0"/>
        <v>60</v>
      </c>
      <c r="C63" t="str" cm="1">
        <f t="array" ref="C63:E63">IF(_xlfn.XLOOKUP(INPUT!B62,STARTLIST!A:A,STARTLIST!B:D)=0,"",_xlfn.XLOOKUP(INPUT!B62,STARTLIST!A:A,STARTLIST!B:D))</f>
        <v>Josh Baillie</v>
      </c>
      <c r="D63" t="str">
        <v>Unattached</v>
      </c>
      <c r="E63" s="3" t="str">
        <v>MSEN</v>
      </c>
      <c r="F63" s="65">
        <f>IF(INPUT!C62="","",INPUT!C62)</f>
        <v>5.8125000000000003E-2</v>
      </c>
    </row>
    <row r="64" spans="2:11" x14ac:dyDescent="0.45">
      <c r="B64" s="132">
        <f t="shared" si="0"/>
        <v>61</v>
      </c>
      <c r="C64" t="str" cm="1">
        <f t="array" ref="C64:E64">IF(_xlfn.XLOOKUP(INPUT!B63,STARTLIST!A:A,STARTLIST!B:D)=0,"",_xlfn.XLOOKUP(INPUT!B63,STARTLIST!A:A,STARTLIST!B:D))</f>
        <v>Lynne Hume</v>
      </c>
      <c r="D64" t="str">
        <v>Keswick AC</v>
      </c>
      <c r="E64" s="3" t="str">
        <v>FV40</v>
      </c>
      <c r="F64" s="65">
        <f>IF(INPUT!C63="","",INPUT!C63)</f>
        <v>5.949074074074074E-2</v>
      </c>
    </row>
    <row r="65" spans="2:6" x14ac:dyDescent="0.45">
      <c r="B65" s="132">
        <f t="shared" si="0"/>
        <v>62</v>
      </c>
      <c r="C65" t="str" cm="1">
        <f t="array" ref="C65:E65">IF(_xlfn.XLOOKUP(INPUT!B64,STARTLIST!A:A,STARTLIST!B:D)=0,"",_xlfn.XLOOKUP(INPUT!B64,STARTLIST!A:A,STARTLIST!B:D))</f>
        <v>Anna Sanderson</v>
      </c>
      <c r="D65" t="str">
        <v>Northern Fells Running Club</v>
      </c>
      <c r="E65" s="3" t="str">
        <v>FV50</v>
      </c>
      <c r="F65" s="65">
        <f>IF(INPUT!C64="","",INPUT!C64)</f>
        <v>6.0324074074074072E-2</v>
      </c>
    </row>
    <row r="66" spans="2:6" x14ac:dyDescent="0.45">
      <c r="B66" s="132">
        <f t="shared" si="0"/>
        <v>63</v>
      </c>
      <c r="C66" t="str" cm="1">
        <f t="array" ref="C66:E66">IF(_xlfn.XLOOKUP(INPUT!B65,STARTLIST!A:A,STARTLIST!B:D)=0,"",_xlfn.XLOOKUP(INPUT!B65,STARTLIST!A:A,STARTLIST!B:D))</f>
        <v>Claire Dickinson</v>
      </c>
      <c r="D66" t="str">
        <v>Northern Fells Running Club</v>
      </c>
      <c r="E66" s="3" t="str">
        <v>FV40</v>
      </c>
      <c r="F66" s="65">
        <f>IF(INPUT!C65="","",INPUT!C65)</f>
        <v>6.0694444444444447E-2</v>
      </c>
    </row>
    <row r="67" spans="2:6" x14ac:dyDescent="0.45">
      <c r="B67" s="132">
        <f t="shared" si="0"/>
        <v>64</v>
      </c>
      <c r="C67" t="str" cm="1">
        <f t="array" ref="C67:E67">IF(_xlfn.XLOOKUP(INPUT!B66,STARTLIST!A:A,STARTLIST!B:D)=0,"",_xlfn.XLOOKUP(INPUT!B66,STARTLIST!A:A,STARTLIST!B:D))</f>
        <v>Stephen Libby</v>
      </c>
      <c r="D67" t="str">
        <v>Eden Runners</v>
      </c>
      <c r="E67" s="3" t="str">
        <v>MV60</v>
      </c>
      <c r="F67" s="65">
        <f>IF(INPUT!C66="","",INPUT!C66)</f>
        <v>6.1099537037037036E-2</v>
      </c>
    </row>
    <row r="68" spans="2:6" x14ac:dyDescent="0.45">
      <c r="B68" s="132">
        <f t="shared" si="0"/>
        <v>65</v>
      </c>
      <c r="C68" t="str" cm="1">
        <f t="array" ref="C68:E68">IF(_xlfn.XLOOKUP(INPUT!B67,STARTLIST!A:A,STARTLIST!B:D)=0,"",_xlfn.XLOOKUP(INPUT!B67,STARTLIST!A:A,STARTLIST!B:D))</f>
        <v>Tanya Shepherd</v>
      </c>
      <c r="D68" t="str">
        <v>Fell and Dale</v>
      </c>
      <c r="E68" s="3" t="str">
        <v>FSEN</v>
      </c>
      <c r="F68" s="65">
        <f>IF(INPUT!C67="","",INPUT!C67)</f>
        <v>6.5567129629629628E-2</v>
      </c>
    </row>
    <row r="69" spans="2:6" x14ac:dyDescent="0.45">
      <c r="B69" s="132">
        <f t="shared" ref="B69:B79" si="1">IF(C69="","",ROW(B69)-3)</f>
        <v>66</v>
      </c>
      <c r="C69" t="str" cm="1">
        <f t="array" ref="C69:E69">IF(_xlfn.XLOOKUP(INPUT!B68,STARTLIST!A:A,STARTLIST!B:D)=0,"",_xlfn.XLOOKUP(INPUT!B68,STARTLIST!A:A,STARTLIST!B:D))</f>
        <v>Jill Libby</v>
      </c>
      <c r="D69" t="str">
        <v>Eden Runners</v>
      </c>
      <c r="E69" s="3" t="str">
        <v>FV60</v>
      </c>
      <c r="F69" s="65">
        <f>IF(INPUT!C68="","",INPUT!C68)</f>
        <v>6.5567129629629628E-2</v>
      </c>
    </row>
    <row r="70" spans="2:6" x14ac:dyDescent="0.45">
      <c r="B70" s="132">
        <f t="shared" si="1"/>
        <v>67</v>
      </c>
      <c r="C70" t="str" cm="1">
        <f t="array" ref="C70:E70">IF(_xlfn.XLOOKUP(INPUT!B69,STARTLIST!A:A,STARTLIST!B:D)=0,"",_xlfn.XLOOKUP(INPUT!B69,STARTLIST!A:A,STARTLIST!B:D))</f>
        <v>Nicky Butler</v>
      </c>
      <c r="D70" t="str">
        <v>Keswick AC</v>
      </c>
      <c r="E70" s="3" t="str">
        <v>FV60</v>
      </c>
      <c r="F70" s="65">
        <f>IF(INPUT!C69="","",INPUT!C69)</f>
        <v>6.5613425925925922E-2</v>
      </c>
    </row>
    <row r="71" spans="2:6" x14ac:dyDescent="0.45">
      <c r="B71" s="132">
        <f t="shared" si="1"/>
        <v>68</v>
      </c>
      <c r="C71" t="str" cm="1">
        <f t="array" ref="C71:E71">IF(_xlfn.XLOOKUP(INPUT!B70,STARTLIST!A:A,STARTLIST!B:D)=0,"",_xlfn.XLOOKUP(INPUT!B70,STARTLIST!A:A,STARTLIST!B:D))</f>
        <v>Alistair McCaig</v>
      </c>
      <c r="D71" t="str">
        <v>Northern Fells Running Club</v>
      </c>
      <c r="E71" s="3" t="str">
        <v>MV50</v>
      </c>
      <c r="F71" s="65">
        <f>IF(INPUT!C70="","",INPUT!C70)</f>
        <v>6.5671296296296297E-2</v>
      </c>
    </row>
    <row r="72" spans="2:6" x14ac:dyDescent="0.45">
      <c r="B72" s="132">
        <f t="shared" si="1"/>
        <v>69</v>
      </c>
      <c r="C72" t="str" cm="1">
        <f t="array" ref="C72:E72">IF(_xlfn.XLOOKUP(INPUT!B71,STARTLIST!A:A,STARTLIST!B:D)=0,"",_xlfn.XLOOKUP(INPUT!B71,STARTLIST!A:A,STARTLIST!B:D))</f>
        <v>Cliff Gosden</v>
      </c>
      <c r="D72" t="str">
        <v>Northern Fells Running Club</v>
      </c>
      <c r="E72" s="3" t="str">
        <v>MV70</v>
      </c>
      <c r="F72" s="65">
        <f>IF(INPUT!C71="","",INPUT!C71)</f>
        <v>6.7048611111111114E-2</v>
      </c>
    </row>
    <row r="73" spans="2:6" x14ac:dyDescent="0.45">
      <c r="B73" s="132">
        <f t="shared" si="1"/>
        <v>70</v>
      </c>
      <c r="C73" t="str" cm="1">
        <f t="array" ref="C73:E73">IF(_xlfn.XLOOKUP(INPUT!B72,STARTLIST!A:A,STARTLIST!B:D)=0,"",_xlfn.XLOOKUP(INPUT!B72,STARTLIST!A:A,STARTLIST!B:D))</f>
        <v>Lesley Malarkey</v>
      </c>
      <c r="D73" t="str">
        <v>Keswick AC</v>
      </c>
      <c r="E73" s="3" t="str">
        <v>FV70</v>
      </c>
      <c r="F73" s="65">
        <f>IF(INPUT!C72="","",INPUT!C72)</f>
        <v>6.8819444444444447E-2</v>
      </c>
    </row>
    <row r="74" spans="2:6" x14ac:dyDescent="0.45">
      <c r="B74" s="132" t="str">
        <f t="shared" si="1"/>
        <v/>
      </c>
      <c r="C74" t="str" cm="1">
        <f t="array" ref="C74:E74">IF(_xlfn.XLOOKUP(INPUT!B73,STARTLIST!A:A,STARTLIST!B:D)=0,"",_xlfn.XLOOKUP(INPUT!B73,STARTLIST!A:A,STARTLIST!B:D))</f>
        <v/>
      </c>
      <c r="D74" t="str">
        <v/>
      </c>
      <c r="E74" s="3" t="str">
        <v/>
      </c>
      <c r="F74" s="65" t="str">
        <f>IF(INPUT!C73="","",INPUT!C73)</f>
        <v/>
      </c>
    </row>
    <row r="75" spans="2:6" x14ac:dyDescent="0.45">
      <c r="B75" s="132" t="str">
        <f t="shared" si="1"/>
        <v/>
      </c>
      <c r="C75" t="str" cm="1">
        <f t="array" ref="C75:E75">IF(_xlfn.XLOOKUP(INPUT!B74,STARTLIST!A:A,STARTLIST!B:D)=0,"",_xlfn.XLOOKUP(INPUT!B74,STARTLIST!A:A,STARTLIST!B:D))</f>
        <v/>
      </c>
      <c r="D75" t="str">
        <v/>
      </c>
      <c r="E75" s="3" t="str">
        <v/>
      </c>
      <c r="F75" s="65" t="str">
        <f>IF(INPUT!C74="","",INPUT!C74)</f>
        <v/>
      </c>
    </row>
    <row r="76" spans="2:6" x14ac:dyDescent="0.45">
      <c r="B76" s="132" t="str">
        <f t="shared" si="1"/>
        <v/>
      </c>
      <c r="C76" t="str" cm="1">
        <f t="array" ref="C76:E76">IF(_xlfn.XLOOKUP(INPUT!B75,STARTLIST!A:A,STARTLIST!B:D)=0,"",_xlfn.XLOOKUP(INPUT!B75,STARTLIST!A:A,STARTLIST!B:D))</f>
        <v/>
      </c>
      <c r="D76" t="str">
        <v/>
      </c>
      <c r="E76" s="3" t="str">
        <v/>
      </c>
      <c r="F76" s="65" t="str">
        <f>IF(INPUT!C75="","",INPUT!C75)</f>
        <v/>
      </c>
    </row>
    <row r="77" spans="2:6" x14ac:dyDescent="0.45">
      <c r="B77" s="132" t="str">
        <f t="shared" si="1"/>
        <v/>
      </c>
      <c r="C77" t="str" cm="1">
        <f t="array" ref="C77:E77">IF(_xlfn.XLOOKUP(INPUT!B76,STARTLIST!A:A,STARTLIST!B:D)=0,"",_xlfn.XLOOKUP(INPUT!B76,STARTLIST!A:A,STARTLIST!B:D))</f>
        <v/>
      </c>
      <c r="D77" t="str">
        <v/>
      </c>
      <c r="E77" s="3" t="str">
        <v/>
      </c>
      <c r="F77" s="65" t="str">
        <f>IF(INPUT!C76="","",INPUT!C76)</f>
        <v/>
      </c>
    </row>
    <row r="78" spans="2:6" x14ac:dyDescent="0.45">
      <c r="B78" s="132" t="str">
        <f t="shared" si="1"/>
        <v/>
      </c>
      <c r="C78" t="str" cm="1">
        <f t="array" ref="C78:E78">IF(_xlfn.XLOOKUP(INPUT!B77,STARTLIST!A:A,STARTLIST!B:D)=0,"",_xlfn.XLOOKUP(INPUT!B77,STARTLIST!A:A,STARTLIST!B:D))</f>
        <v/>
      </c>
      <c r="D78" t="str">
        <v/>
      </c>
      <c r="E78" s="3" t="str">
        <v/>
      </c>
      <c r="F78" s="65" t="str">
        <f>IF(INPUT!C77="","",INPUT!C77)</f>
        <v/>
      </c>
    </row>
    <row r="79" spans="2:6" x14ac:dyDescent="0.45">
      <c r="B79" s="132" t="str">
        <f t="shared" si="1"/>
        <v/>
      </c>
      <c r="C79" t="str" cm="1">
        <f t="array" ref="C79:E79">IF(_xlfn.XLOOKUP(INPUT!B78,STARTLIST!A:A,STARTLIST!B:D)=0,"",_xlfn.XLOOKUP(INPUT!B78,STARTLIST!A:A,STARTLIST!B:D))</f>
        <v/>
      </c>
      <c r="D79" t="str">
        <v/>
      </c>
      <c r="E79" s="3" t="str">
        <v/>
      </c>
      <c r="F79" s="65" t="str">
        <f>IF(INPUT!C78="","",INPUT!C78)</f>
        <v/>
      </c>
    </row>
    <row r="80" spans="2:6" x14ac:dyDescent="0.45">
      <c r="B80" s="132" t="str">
        <f>IF(C80="","",ROW(B80)-3)</f>
        <v/>
      </c>
      <c r="C80" t="str" cm="1">
        <f t="array" ref="C80:E80">IF(_xlfn.XLOOKUP(INPUT!B79,STARTLIST!A:A,STARTLIST!B:D)=0,"",_xlfn.XLOOKUP(INPUT!B79,STARTLIST!A:A,STARTLIST!B:D))</f>
        <v/>
      </c>
      <c r="D80" t="str">
        <v/>
      </c>
      <c r="E80" s="3" t="str">
        <v/>
      </c>
      <c r="F80" s="65" t="str">
        <f>IF(INPUT!C79="","",INPUT!C79)</f>
        <v/>
      </c>
    </row>
    <row r="81" spans="2:6" x14ac:dyDescent="0.45">
      <c r="B81" s="132" t="str">
        <f>IF(C81="","",ROW(B81)-3)</f>
        <v/>
      </c>
      <c r="C81" t="str" cm="1">
        <f t="array" ref="C81:E81">IF(_xlfn.XLOOKUP(INPUT!B80,STARTLIST!A:A,STARTLIST!B:D)=0,"",_xlfn.XLOOKUP(INPUT!B80,STARTLIST!A:A,STARTLIST!B:D))</f>
        <v/>
      </c>
      <c r="D81" t="str">
        <v/>
      </c>
      <c r="E81" s="3" t="str">
        <v/>
      </c>
      <c r="F81" s="65" t="str">
        <f>IF(INPUT!C80="","",INPUT!C80)</f>
        <v/>
      </c>
    </row>
    <row r="82" spans="2:6" x14ac:dyDescent="0.45">
      <c r="B82" s="132" t="str">
        <f>IF(C82="","",ROW(B82)-3)</f>
        <v/>
      </c>
      <c r="C82" t="str" cm="1">
        <f t="array" ref="C82:E82">IF(_xlfn.XLOOKUP(INPUT!B81,STARTLIST!A:A,STARTLIST!B:D)=0,"",_xlfn.XLOOKUP(INPUT!B81,STARTLIST!A:A,STARTLIST!B:D))</f>
        <v/>
      </c>
      <c r="D82" t="str">
        <v/>
      </c>
      <c r="E82" s="3" t="str">
        <v/>
      </c>
      <c r="F82" s="65" t="str">
        <f>IF(INPUT!C81="","",INPUT!C81)</f>
        <v/>
      </c>
    </row>
    <row r="83" spans="2:6" x14ac:dyDescent="0.45">
      <c r="B83" s="132" t="str">
        <f>IF(C83="","",ROW(B83)-3)</f>
        <v/>
      </c>
      <c r="C83" t="str" cm="1">
        <f t="array" ref="C83:E83">IF(_xlfn.XLOOKUP(INPUT!B82,STARTLIST!A:A,STARTLIST!B:D)=0,"",_xlfn.XLOOKUP(INPUT!B82,STARTLIST!A:A,STARTLIST!B:D))</f>
        <v/>
      </c>
      <c r="D83" t="str">
        <v/>
      </c>
      <c r="E83" s="3" t="str">
        <v/>
      </c>
      <c r="F83" s="65" t="str">
        <f>IF(INPUT!C82="","",INPUT!C82)</f>
        <v/>
      </c>
    </row>
    <row r="84" spans="2:6" x14ac:dyDescent="0.45">
      <c r="B84" s="132" t="str">
        <f t="shared" ref="B84:B203" si="2">IF(C84="","",ROW(B84)-3)</f>
        <v/>
      </c>
      <c r="C84" t="str" cm="1">
        <f t="array" ref="C84:E84">IF(_xlfn.XLOOKUP(INPUT!B83,STARTLIST!A:A,STARTLIST!B:D)=0,"",_xlfn.XLOOKUP(INPUT!B83,STARTLIST!A:A,STARTLIST!B:D))</f>
        <v/>
      </c>
      <c r="D84" t="str">
        <v/>
      </c>
      <c r="E84" s="3" t="str">
        <v/>
      </c>
      <c r="F84" s="65" t="str">
        <f>IF(INPUT!C83="","",INPUT!C83)</f>
        <v/>
      </c>
    </row>
    <row r="85" spans="2:6" x14ac:dyDescent="0.45">
      <c r="B85" s="132" t="str">
        <f t="shared" si="2"/>
        <v/>
      </c>
      <c r="C85" t="str" cm="1">
        <f t="array" ref="C85:E85">IF(_xlfn.XLOOKUP(INPUT!B84,STARTLIST!A:A,STARTLIST!B:D)=0,"",_xlfn.XLOOKUP(INPUT!B84,STARTLIST!A:A,STARTLIST!B:D))</f>
        <v/>
      </c>
      <c r="D85" t="str">
        <v/>
      </c>
      <c r="E85" s="3" t="str">
        <v/>
      </c>
      <c r="F85" s="65" t="str">
        <f>IF(INPUT!C84="","",INPUT!C84)</f>
        <v/>
      </c>
    </row>
    <row r="86" spans="2:6" x14ac:dyDescent="0.45">
      <c r="B86" s="132" t="str">
        <f t="shared" si="2"/>
        <v/>
      </c>
      <c r="C86" t="str" cm="1">
        <f t="array" ref="C86:E86">IF(_xlfn.XLOOKUP(INPUT!B85,STARTLIST!A:A,STARTLIST!B:D)=0,"",_xlfn.XLOOKUP(INPUT!B85,STARTLIST!A:A,STARTLIST!B:D))</f>
        <v/>
      </c>
      <c r="D86" t="str">
        <v/>
      </c>
      <c r="E86" s="3" t="str">
        <v/>
      </c>
      <c r="F86" s="65" t="str">
        <f>IF(INPUT!C85="","",INPUT!C85)</f>
        <v/>
      </c>
    </row>
    <row r="87" spans="2:6" x14ac:dyDescent="0.45">
      <c r="B87" s="132" t="str">
        <f t="shared" si="2"/>
        <v/>
      </c>
      <c r="C87" t="str" cm="1">
        <f t="array" ref="C87:E87">IF(_xlfn.XLOOKUP(INPUT!B86,STARTLIST!A:A,STARTLIST!B:D)=0,"",_xlfn.XLOOKUP(INPUT!B86,STARTLIST!A:A,STARTLIST!B:D))</f>
        <v/>
      </c>
      <c r="D87" t="str">
        <v/>
      </c>
      <c r="E87" s="3" t="str">
        <v/>
      </c>
      <c r="F87" s="65" t="str">
        <f>IF(INPUT!C86="","",INPUT!C86)</f>
        <v/>
      </c>
    </row>
    <row r="88" spans="2:6" x14ac:dyDescent="0.45">
      <c r="B88" s="132" t="str">
        <f t="shared" si="2"/>
        <v/>
      </c>
      <c r="C88" t="str" cm="1">
        <f t="array" ref="C88:E88">IF(_xlfn.XLOOKUP(INPUT!B87,STARTLIST!A:A,STARTLIST!B:D)=0,"",_xlfn.XLOOKUP(INPUT!B87,STARTLIST!A:A,STARTLIST!B:D))</f>
        <v/>
      </c>
      <c r="D88" t="str">
        <v/>
      </c>
      <c r="E88" s="3" t="str">
        <v/>
      </c>
      <c r="F88" s="65" t="str">
        <f>IF(INPUT!C87="","",INPUT!C87)</f>
        <v/>
      </c>
    </row>
    <row r="89" spans="2:6" x14ac:dyDescent="0.45">
      <c r="B89" s="132" t="str">
        <f t="shared" si="2"/>
        <v/>
      </c>
      <c r="C89" t="str" cm="1">
        <f t="array" ref="C89:E89">IF(_xlfn.XLOOKUP(INPUT!B88,STARTLIST!A:A,STARTLIST!B:D)=0,"",_xlfn.XLOOKUP(INPUT!B88,STARTLIST!A:A,STARTLIST!B:D))</f>
        <v/>
      </c>
      <c r="D89" t="str">
        <v/>
      </c>
      <c r="E89" s="3" t="str">
        <v/>
      </c>
      <c r="F89" s="65" t="str">
        <f>IF(INPUT!C88="","",INPUT!C88)</f>
        <v/>
      </c>
    </row>
    <row r="90" spans="2:6" x14ac:dyDescent="0.45">
      <c r="B90" s="132" t="str">
        <f t="shared" si="2"/>
        <v/>
      </c>
      <c r="C90" t="str" cm="1">
        <f t="array" ref="C90:E90">IF(_xlfn.XLOOKUP(INPUT!B89,STARTLIST!A:A,STARTLIST!B:D)=0,"",_xlfn.XLOOKUP(INPUT!B89,STARTLIST!A:A,STARTLIST!B:D))</f>
        <v/>
      </c>
      <c r="D90" t="str">
        <v/>
      </c>
      <c r="E90" s="3" t="str">
        <v/>
      </c>
      <c r="F90" s="65" t="str">
        <f>IF(INPUT!C89="","",INPUT!C89)</f>
        <v/>
      </c>
    </row>
    <row r="91" spans="2:6" x14ac:dyDescent="0.45">
      <c r="B91" s="132" t="str">
        <f t="shared" si="2"/>
        <v/>
      </c>
      <c r="C91" t="str" cm="1">
        <f t="array" ref="C91:E91">IF(_xlfn.XLOOKUP(INPUT!B90,STARTLIST!A:A,STARTLIST!B:D)=0,"",_xlfn.XLOOKUP(INPUT!B90,STARTLIST!A:A,STARTLIST!B:D))</f>
        <v/>
      </c>
      <c r="D91" t="str">
        <v/>
      </c>
      <c r="E91" s="3" t="str">
        <v/>
      </c>
      <c r="F91" s="65" t="str">
        <f>IF(INPUT!C90="","",INPUT!C90)</f>
        <v/>
      </c>
    </row>
    <row r="92" spans="2:6" x14ac:dyDescent="0.45">
      <c r="B92" s="132" t="str">
        <f t="shared" si="2"/>
        <v/>
      </c>
      <c r="C92" t="str" cm="1">
        <f t="array" ref="C92:E92">IF(_xlfn.XLOOKUP(INPUT!B91,STARTLIST!A:A,STARTLIST!B:D)=0,"",_xlfn.XLOOKUP(INPUT!B91,STARTLIST!A:A,STARTLIST!B:D))</f>
        <v/>
      </c>
      <c r="D92" t="str">
        <v/>
      </c>
      <c r="E92" s="3" t="str">
        <v/>
      </c>
      <c r="F92" s="65" t="str">
        <f>IF(INPUT!C91="","",INPUT!C91)</f>
        <v/>
      </c>
    </row>
    <row r="93" spans="2:6" x14ac:dyDescent="0.45">
      <c r="B93" s="132" t="str">
        <f t="shared" si="2"/>
        <v/>
      </c>
      <c r="C93" t="str" cm="1">
        <f t="array" ref="C93:E93">IF(_xlfn.XLOOKUP(INPUT!B92,STARTLIST!A:A,STARTLIST!B:D)=0,"",_xlfn.XLOOKUP(INPUT!B92,STARTLIST!A:A,STARTLIST!B:D))</f>
        <v/>
      </c>
      <c r="D93" t="str">
        <v/>
      </c>
      <c r="E93" s="3" t="str">
        <v/>
      </c>
      <c r="F93" s="65" t="str">
        <f>IF(INPUT!C92="","",INPUT!C92)</f>
        <v/>
      </c>
    </row>
    <row r="94" spans="2:6" x14ac:dyDescent="0.45">
      <c r="B94" s="132" t="str">
        <f t="shared" si="2"/>
        <v/>
      </c>
      <c r="C94" t="str" cm="1">
        <f t="array" ref="C94:E94">IF(_xlfn.XLOOKUP(INPUT!B93,STARTLIST!A:A,STARTLIST!B:D)=0,"",_xlfn.XLOOKUP(INPUT!B93,STARTLIST!A:A,STARTLIST!B:D))</f>
        <v/>
      </c>
      <c r="D94" t="str">
        <v/>
      </c>
      <c r="E94" s="3" t="str">
        <v/>
      </c>
      <c r="F94" s="65" t="str">
        <f>IF(INPUT!C93="","",INPUT!C93)</f>
        <v/>
      </c>
    </row>
    <row r="95" spans="2:6" x14ac:dyDescent="0.45">
      <c r="B95" s="132" t="str">
        <f t="shared" si="2"/>
        <v/>
      </c>
      <c r="C95" t="str" cm="1">
        <f t="array" ref="C95:E95">IF(_xlfn.XLOOKUP(INPUT!B94,STARTLIST!A:A,STARTLIST!B:D)=0,"",_xlfn.XLOOKUP(INPUT!B94,STARTLIST!A:A,STARTLIST!B:D))</f>
        <v/>
      </c>
      <c r="D95" t="str">
        <v/>
      </c>
      <c r="E95" s="3" t="str">
        <v/>
      </c>
      <c r="F95" s="65" t="str">
        <f>IF(INPUT!C94="","",INPUT!C94)</f>
        <v/>
      </c>
    </row>
    <row r="96" spans="2:6" x14ac:dyDescent="0.45">
      <c r="B96" s="132" t="str">
        <f t="shared" si="2"/>
        <v/>
      </c>
      <c r="C96" t="str" cm="1">
        <f t="array" ref="C96:E96">IF(_xlfn.XLOOKUP(INPUT!B95,STARTLIST!A:A,STARTLIST!B:D)=0,"",_xlfn.XLOOKUP(INPUT!B95,STARTLIST!A:A,STARTLIST!B:D))</f>
        <v/>
      </c>
      <c r="D96" t="str">
        <v/>
      </c>
      <c r="E96" s="3" t="str">
        <v/>
      </c>
      <c r="F96" s="65" t="str">
        <f>IF(INPUT!C95="","",INPUT!C95)</f>
        <v/>
      </c>
    </row>
    <row r="97" spans="2:6" x14ac:dyDescent="0.45">
      <c r="B97" s="132" t="str">
        <f t="shared" si="2"/>
        <v/>
      </c>
      <c r="C97" t="str" cm="1">
        <f t="array" ref="C97:E97">IF(_xlfn.XLOOKUP(INPUT!B96,STARTLIST!A:A,STARTLIST!B:D)=0,"",_xlfn.XLOOKUP(INPUT!B96,STARTLIST!A:A,STARTLIST!B:D))</f>
        <v/>
      </c>
      <c r="D97" t="str">
        <v/>
      </c>
      <c r="E97" s="3" t="str">
        <v/>
      </c>
      <c r="F97" s="65" t="str">
        <f>IF(INPUT!C96="","",INPUT!C96)</f>
        <v/>
      </c>
    </row>
    <row r="98" spans="2:6" x14ac:dyDescent="0.45">
      <c r="B98" s="132" t="str">
        <f t="shared" si="2"/>
        <v/>
      </c>
      <c r="C98" t="str" cm="1">
        <f t="array" ref="C98:E98">IF(_xlfn.XLOOKUP(INPUT!B97,STARTLIST!A:A,STARTLIST!B:D)=0,"",_xlfn.XLOOKUP(INPUT!B97,STARTLIST!A:A,STARTLIST!B:D))</f>
        <v/>
      </c>
      <c r="D98" t="str">
        <v/>
      </c>
      <c r="E98" s="3" t="str">
        <v/>
      </c>
      <c r="F98" s="65" t="str">
        <f>IF(INPUT!C97="","",INPUT!C97)</f>
        <v/>
      </c>
    </row>
    <row r="99" spans="2:6" x14ac:dyDescent="0.45">
      <c r="B99" s="132" t="str">
        <f t="shared" si="2"/>
        <v/>
      </c>
      <c r="C99" t="str" cm="1">
        <f t="array" ref="C99:E99">IF(_xlfn.XLOOKUP(INPUT!B98,STARTLIST!A:A,STARTLIST!B:D)=0,"",_xlfn.XLOOKUP(INPUT!B98,STARTLIST!A:A,STARTLIST!B:D))</f>
        <v/>
      </c>
      <c r="D99" t="str">
        <v/>
      </c>
      <c r="E99" s="3" t="str">
        <v/>
      </c>
      <c r="F99" s="65" t="str">
        <f>IF(INPUT!C98="","",INPUT!C98)</f>
        <v/>
      </c>
    </row>
    <row r="100" spans="2:6" x14ac:dyDescent="0.45">
      <c r="B100" s="132" t="str">
        <f t="shared" si="2"/>
        <v/>
      </c>
      <c r="C100" t="str" cm="1">
        <f t="array" ref="C100:E100">IF(_xlfn.XLOOKUP(INPUT!B99,STARTLIST!A:A,STARTLIST!B:D)=0,"",_xlfn.XLOOKUP(INPUT!B99,STARTLIST!A:A,STARTLIST!B:D))</f>
        <v/>
      </c>
      <c r="D100" t="str">
        <v/>
      </c>
      <c r="E100" s="3" t="str">
        <v/>
      </c>
      <c r="F100" s="65" t="str">
        <f>IF(INPUT!C99="","",INPUT!C99)</f>
        <v/>
      </c>
    </row>
    <row r="101" spans="2:6" x14ac:dyDescent="0.45">
      <c r="B101" s="132" t="str">
        <f t="shared" si="2"/>
        <v/>
      </c>
      <c r="C101" t="str" cm="1">
        <f t="array" ref="C101:E101">IF(_xlfn.XLOOKUP(INPUT!B100,STARTLIST!A:A,STARTLIST!B:D)=0,"",_xlfn.XLOOKUP(INPUT!B100,STARTLIST!A:A,STARTLIST!B:D))</f>
        <v/>
      </c>
      <c r="D101" t="str">
        <v/>
      </c>
      <c r="E101" s="3" t="str">
        <v/>
      </c>
      <c r="F101" s="65" t="str">
        <f>IF(INPUT!C100="","",INPUT!C100)</f>
        <v/>
      </c>
    </row>
    <row r="102" spans="2:6" x14ac:dyDescent="0.45">
      <c r="B102" s="132" t="str">
        <f t="shared" si="2"/>
        <v/>
      </c>
      <c r="C102" t="str" cm="1">
        <f t="array" ref="C102:E102">IF(_xlfn.XLOOKUP(INPUT!B101,STARTLIST!A:A,STARTLIST!B:D)=0,"",_xlfn.XLOOKUP(INPUT!B101,STARTLIST!A:A,STARTLIST!B:D))</f>
        <v/>
      </c>
      <c r="D102" t="str">
        <v/>
      </c>
      <c r="E102" s="3" t="str">
        <v/>
      </c>
      <c r="F102" s="65" t="str">
        <f>IF(INPUT!C101="","",INPUT!C101)</f>
        <v/>
      </c>
    </row>
    <row r="103" spans="2:6" x14ac:dyDescent="0.45">
      <c r="B103" s="132" t="str">
        <f t="shared" si="2"/>
        <v/>
      </c>
      <c r="C103" t="str" cm="1">
        <f t="array" ref="C103:E103">IF(_xlfn.XLOOKUP(INPUT!B102,STARTLIST!A:A,STARTLIST!B:D)=0,"",_xlfn.XLOOKUP(INPUT!B102,STARTLIST!A:A,STARTLIST!B:D))</f>
        <v/>
      </c>
      <c r="D103" t="str">
        <v/>
      </c>
      <c r="E103" s="3" t="str">
        <v/>
      </c>
      <c r="F103" s="65" t="str">
        <f>IF(INPUT!C102="","",INPUT!C102)</f>
        <v/>
      </c>
    </row>
    <row r="104" spans="2:6" x14ac:dyDescent="0.45">
      <c r="B104" s="132" t="str">
        <f t="shared" si="2"/>
        <v/>
      </c>
      <c r="C104" t="str" cm="1">
        <f t="array" ref="C104:E104">IF(_xlfn.XLOOKUP(INPUT!B103,STARTLIST!A:A,STARTLIST!B:D)=0,"",_xlfn.XLOOKUP(INPUT!B103,STARTLIST!A:A,STARTLIST!B:D))</f>
        <v/>
      </c>
      <c r="D104" t="str">
        <v/>
      </c>
      <c r="E104" s="3" t="str">
        <v/>
      </c>
      <c r="F104" s="65" t="str">
        <f>IF(INPUT!C103="","",INPUT!C103)</f>
        <v/>
      </c>
    </row>
    <row r="105" spans="2:6" x14ac:dyDescent="0.45">
      <c r="B105" s="132" t="str">
        <f t="shared" si="2"/>
        <v/>
      </c>
      <c r="C105" t="str" cm="1">
        <f t="array" ref="C105:E105">IF(_xlfn.XLOOKUP(INPUT!B104,STARTLIST!A:A,STARTLIST!B:D)=0,"",_xlfn.XLOOKUP(INPUT!B104,STARTLIST!A:A,STARTLIST!B:D))</f>
        <v/>
      </c>
      <c r="D105" t="str">
        <v/>
      </c>
      <c r="E105" s="3" t="str">
        <v/>
      </c>
      <c r="F105" s="65" t="str">
        <f>IF(INPUT!C104="","",INPUT!C104)</f>
        <v/>
      </c>
    </row>
    <row r="106" spans="2:6" x14ac:dyDescent="0.45">
      <c r="B106" s="132" t="str">
        <f t="shared" si="2"/>
        <v/>
      </c>
      <c r="C106" t="str" cm="1">
        <f t="array" ref="C106:E106">IF(_xlfn.XLOOKUP(INPUT!B105,STARTLIST!A:A,STARTLIST!B:D)=0,"",_xlfn.XLOOKUP(INPUT!B105,STARTLIST!A:A,STARTLIST!B:D))</f>
        <v/>
      </c>
      <c r="D106" t="str">
        <v/>
      </c>
      <c r="E106" s="3" t="str">
        <v/>
      </c>
      <c r="F106" s="65" t="str">
        <f>IF(INPUT!C105="","",INPUT!C105)</f>
        <v/>
      </c>
    </row>
    <row r="107" spans="2:6" x14ac:dyDescent="0.45">
      <c r="B107" s="132" t="str">
        <f t="shared" si="2"/>
        <v/>
      </c>
      <c r="C107" t="str" cm="1">
        <f t="array" ref="C107:E107">IF(_xlfn.XLOOKUP(INPUT!B106,STARTLIST!A:A,STARTLIST!B:D)=0,"",_xlfn.XLOOKUP(INPUT!B106,STARTLIST!A:A,STARTLIST!B:D))</f>
        <v/>
      </c>
      <c r="D107" t="str">
        <v/>
      </c>
      <c r="E107" s="3" t="str">
        <v/>
      </c>
      <c r="F107" s="65" t="str">
        <f>IF(INPUT!C106="","",INPUT!C106)</f>
        <v/>
      </c>
    </row>
    <row r="108" spans="2:6" x14ac:dyDescent="0.45">
      <c r="B108" s="132" t="str">
        <f t="shared" si="2"/>
        <v/>
      </c>
      <c r="C108" t="str" cm="1">
        <f t="array" ref="C108:E108">IF(_xlfn.XLOOKUP(INPUT!B107,STARTLIST!A:A,STARTLIST!B:D)=0,"",_xlfn.XLOOKUP(INPUT!B107,STARTLIST!A:A,STARTLIST!B:D))</f>
        <v/>
      </c>
      <c r="D108" t="str">
        <v/>
      </c>
      <c r="E108" s="3" t="str">
        <v/>
      </c>
      <c r="F108" s="65" t="str">
        <f>IF(INPUT!C107="","",INPUT!C107)</f>
        <v/>
      </c>
    </row>
    <row r="109" spans="2:6" x14ac:dyDescent="0.45">
      <c r="B109" s="132" t="str">
        <f t="shared" si="2"/>
        <v/>
      </c>
      <c r="C109" t="str" cm="1">
        <f t="array" ref="C109:E109">IF(_xlfn.XLOOKUP(INPUT!B108,STARTLIST!A:A,STARTLIST!B:D)=0,"",_xlfn.XLOOKUP(INPUT!B108,STARTLIST!A:A,STARTLIST!B:D))</f>
        <v/>
      </c>
      <c r="D109" t="str">
        <v/>
      </c>
      <c r="E109" s="3" t="str">
        <v/>
      </c>
      <c r="F109" s="65" t="str">
        <f>IF(INPUT!C108="","",INPUT!C108)</f>
        <v/>
      </c>
    </row>
    <row r="110" spans="2:6" x14ac:dyDescent="0.45">
      <c r="B110" s="132" t="str">
        <f t="shared" si="2"/>
        <v/>
      </c>
      <c r="C110" t="str" cm="1">
        <f t="array" ref="C110:E110">IF(_xlfn.XLOOKUP(INPUT!B109,STARTLIST!A:A,STARTLIST!B:D)=0,"",_xlfn.XLOOKUP(INPUT!B109,STARTLIST!A:A,STARTLIST!B:D))</f>
        <v/>
      </c>
      <c r="D110" t="str">
        <v/>
      </c>
      <c r="E110" s="3" t="str">
        <v/>
      </c>
      <c r="F110" s="65" t="str">
        <f>IF(INPUT!C109="","",INPUT!C109)</f>
        <v/>
      </c>
    </row>
    <row r="111" spans="2:6" x14ac:dyDescent="0.45">
      <c r="B111" s="132" t="str">
        <f t="shared" si="2"/>
        <v/>
      </c>
      <c r="C111" t="str" cm="1">
        <f t="array" ref="C111:E111">IF(_xlfn.XLOOKUP(INPUT!B110,STARTLIST!A:A,STARTLIST!B:D)=0,"",_xlfn.XLOOKUP(INPUT!B110,STARTLIST!A:A,STARTLIST!B:D))</f>
        <v/>
      </c>
      <c r="D111" t="str">
        <v/>
      </c>
      <c r="E111" s="3" t="str">
        <v/>
      </c>
      <c r="F111" s="65" t="str">
        <f>IF(INPUT!C110="","",INPUT!C110)</f>
        <v/>
      </c>
    </row>
    <row r="112" spans="2:6" x14ac:dyDescent="0.45">
      <c r="B112" s="132" t="str">
        <f t="shared" si="2"/>
        <v/>
      </c>
      <c r="C112" t="str" cm="1">
        <f t="array" ref="C112:E112">IF(_xlfn.XLOOKUP(INPUT!B111,STARTLIST!A:A,STARTLIST!B:D)=0,"",_xlfn.XLOOKUP(INPUT!B111,STARTLIST!A:A,STARTLIST!B:D))</f>
        <v/>
      </c>
      <c r="D112" t="str">
        <v/>
      </c>
      <c r="E112" s="3" t="str">
        <v/>
      </c>
      <c r="F112" s="65" t="str">
        <f>IF(INPUT!C111="","",INPUT!C111)</f>
        <v/>
      </c>
    </row>
    <row r="113" spans="2:6" x14ac:dyDescent="0.45">
      <c r="B113" s="132" t="str">
        <f t="shared" si="2"/>
        <v/>
      </c>
      <c r="C113" t="str" cm="1">
        <f t="array" ref="C113:E113">IF(_xlfn.XLOOKUP(INPUT!B112,STARTLIST!A:A,STARTLIST!B:D)=0,"",_xlfn.XLOOKUP(INPUT!B112,STARTLIST!A:A,STARTLIST!B:D))</f>
        <v/>
      </c>
      <c r="D113" t="str">
        <v/>
      </c>
      <c r="E113" s="3" t="str">
        <v/>
      </c>
      <c r="F113" s="65" t="str">
        <f>IF(INPUT!C112="","",INPUT!C112)</f>
        <v/>
      </c>
    </row>
    <row r="114" spans="2:6" x14ac:dyDescent="0.45">
      <c r="B114" s="132" t="str">
        <f t="shared" si="2"/>
        <v/>
      </c>
      <c r="C114" t="str" cm="1">
        <f t="array" ref="C114:E114">IF(_xlfn.XLOOKUP(INPUT!B113,STARTLIST!A:A,STARTLIST!B:D)=0,"",_xlfn.XLOOKUP(INPUT!B113,STARTLIST!A:A,STARTLIST!B:D))</f>
        <v/>
      </c>
      <c r="D114" t="str">
        <v/>
      </c>
      <c r="E114" s="3" t="str">
        <v/>
      </c>
      <c r="F114" s="65" t="str">
        <f>IF(INPUT!C113="","",INPUT!C113)</f>
        <v/>
      </c>
    </row>
    <row r="115" spans="2:6" x14ac:dyDescent="0.45">
      <c r="B115" s="132" t="str">
        <f t="shared" si="2"/>
        <v/>
      </c>
      <c r="C115" t="str" cm="1">
        <f t="array" ref="C115:E115">IF(_xlfn.XLOOKUP(INPUT!B114,STARTLIST!A:A,STARTLIST!B:D)=0,"",_xlfn.XLOOKUP(INPUT!B114,STARTLIST!A:A,STARTLIST!B:D))</f>
        <v/>
      </c>
      <c r="D115" t="str">
        <v/>
      </c>
      <c r="E115" s="3" t="str">
        <v/>
      </c>
      <c r="F115" s="65" t="str">
        <f>IF(INPUT!C114="","",INPUT!C114)</f>
        <v/>
      </c>
    </row>
    <row r="116" spans="2:6" x14ac:dyDescent="0.45">
      <c r="B116" s="132" t="str">
        <f t="shared" si="2"/>
        <v/>
      </c>
      <c r="C116" t="str" cm="1">
        <f t="array" ref="C116:E116">IF(_xlfn.XLOOKUP(INPUT!B115,STARTLIST!A:A,STARTLIST!B:D)=0,"",_xlfn.XLOOKUP(INPUT!B115,STARTLIST!A:A,STARTLIST!B:D))</f>
        <v/>
      </c>
      <c r="D116" t="str">
        <v/>
      </c>
      <c r="E116" s="3" t="str">
        <v/>
      </c>
      <c r="F116" s="65" t="str">
        <f>IF(INPUT!C115="","",INPUT!C115)</f>
        <v/>
      </c>
    </row>
    <row r="117" spans="2:6" x14ac:dyDescent="0.45">
      <c r="B117" s="132" t="str">
        <f t="shared" si="2"/>
        <v/>
      </c>
      <c r="C117" t="str" cm="1">
        <f t="array" ref="C117:E117">IF(_xlfn.XLOOKUP(INPUT!B116,STARTLIST!A:A,STARTLIST!B:D)=0,"",_xlfn.XLOOKUP(INPUT!B116,STARTLIST!A:A,STARTLIST!B:D))</f>
        <v/>
      </c>
      <c r="D117" t="str">
        <v/>
      </c>
      <c r="E117" s="3" t="str">
        <v/>
      </c>
      <c r="F117" s="65" t="str">
        <f>IF(INPUT!C116="","",INPUT!C116)</f>
        <v/>
      </c>
    </row>
    <row r="118" spans="2:6" x14ac:dyDescent="0.45">
      <c r="B118" s="132" t="str">
        <f t="shared" si="2"/>
        <v/>
      </c>
      <c r="C118" t="str" cm="1">
        <f t="array" ref="C118:E118">IF(_xlfn.XLOOKUP(INPUT!B117,STARTLIST!A:A,STARTLIST!B:D)=0,"",_xlfn.XLOOKUP(INPUT!B117,STARTLIST!A:A,STARTLIST!B:D))</f>
        <v/>
      </c>
      <c r="D118" t="str">
        <v/>
      </c>
      <c r="E118" s="3" t="str">
        <v/>
      </c>
      <c r="F118" s="65" t="str">
        <f>IF(INPUT!C117="","",INPUT!C117)</f>
        <v/>
      </c>
    </row>
    <row r="119" spans="2:6" x14ac:dyDescent="0.45">
      <c r="B119" s="132" t="str">
        <f t="shared" si="2"/>
        <v/>
      </c>
      <c r="C119" t="str" cm="1">
        <f t="array" ref="C119:E119">IF(_xlfn.XLOOKUP(INPUT!B118,STARTLIST!A:A,STARTLIST!B:D)=0,"",_xlfn.XLOOKUP(INPUT!B118,STARTLIST!A:A,STARTLIST!B:D))</f>
        <v/>
      </c>
      <c r="D119" t="str">
        <v/>
      </c>
      <c r="E119" s="3" t="str">
        <v/>
      </c>
      <c r="F119" s="65" t="str">
        <f>IF(INPUT!C118="","",INPUT!C118)</f>
        <v/>
      </c>
    </row>
    <row r="120" spans="2:6" x14ac:dyDescent="0.45">
      <c r="B120" s="132" t="str">
        <f t="shared" si="2"/>
        <v/>
      </c>
      <c r="C120" t="str" cm="1">
        <f t="array" ref="C120:E120">IF(_xlfn.XLOOKUP(INPUT!B119,STARTLIST!A:A,STARTLIST!B:D)=0,"",_xlfn.XLOOKUP(INPUT!B119,STARTLIST!A:A,STARTLIST!B:D))</f>
        <v/>
      </c>
      <c r="D120" t="str">
        <v/>
      </c>
      <c r="E120" s="3" t="str">
        <v/>
      </c>
      <c r="F120" s="65" t="str">
        <f>IF(INPUT!C119="","",INPUT!C119)</f>
        <v/>
      </c>
    </row>
    <row r="121" spans="2:6" x14ac:dyDescent="0.45">
      <c r="B121" s="132" t="str">
        <f t="shared" si="2"/>
        <v/>
      </c>
      <c r="C121" t="str" cm="1">
        <f t="array" ref="C121:E121">IF(_xlfn.XLOOKUP(INPUT!B120,STARTLIST!A:A,STARTLIST!B:D)=0,"",_xlfn.XLOOKUP(INPUT!B120,STARTLIST!A:A,STARTLIST!B:D))</f>
        <v/>
      </c>
      <c r="D121" t="str">
        <v/>
      </c>
      <c r="E121" s="3" t="str">
        <v/>
      </c>
      <c r="F121" s="65" t="str">
        <f>IF(INPUT!C120="","",INPUT!C120)</f>
        <v/>
      </c>
    </row>
    <row r="122" spans="2:6" x14ac:dyDescent="0.45">
      <c r="B122" s="132" t="str">
        <f t="shared" si="2"/>
        <v/>
      </c>
      <c r="C122" t="str" cm="1">
        <f t="array" ref="C122:E122">IF(_xlfn.XLOOKUP(INPUT!B121,STARTLIST!A:A,STARTLIST!B:D)=0,"",_xlfn.XLOOKUP(INPUT!B121,STARTLIST!A:A,STARTLIST!B:D))</f>
        <v/>
      </c>
      <c r="D122" t="str">
        <v/>
      </c>
      <c r="E122" s="3" t="str">
        <v/>
      </c>
      <c r="F122" s="65" t="str">
        <f>IF(INPUT!C121="","",INPUT!C121)</f>
        <v/>
      </c>
    </row>
    <row r="123" spans="2:6" x14ac:dyDescent="0.45">
      <c r="B123" s="132" t="str">
        <f t="shared" si="2"/>
        <v/>
      </c>
      <c r="C123" t="str" cm="1">
        <f t="array" ref="C123:E123">IF(_xlfn.XLOOKUP(INPUT!B122,STARTLIST!A:A,STARTLIST!B:D)=0,"",_xlfn.XLOOKUP(INPUT!B122,STARTLIST!A:A,STARTLIST!B:D))</f>
        <v/>
      </c>
      <c r="D123" t="str">
        <v/>
      </c>
      <c r="E123" s="3" t="str">
        <v/>
      </c>
      <c r="F123" s="65" t="str">
        <f>IF(INPUT!C122="","",INPUT!C122)</f>
        <v/>
      </c>
    </row>
    <row r="124" spans="2:6" x14ac:dyDescent="0.45">
      <c r="B124" s="132" t="str">
        <f t="shared" si="2"/>
        <v/>
      </c>
      <c r="C124" t="str" cm="1">
        <f t="array" ref="C124:E124">IF(_xlfn.XLOOKUP(INPUT!B123,STARTLIST!A:A,STARTLIST!B:D)=0,"",_xlfn.XLOOKUP(INPUT!B123,STARTLIST!A:A,STARTLIST!B:D))</f>
        <v/>
      </c>
      <c r="D124" t="str">
        <v/>
      </c>
      <c r="E124" s="3" t="str">
        <v/>
      </c>
      <c r="F124" s="65" t="str">
        <f>IF(INPUT!C123="","",INPUT!C123)</f>
        <v/>
      </c>
    </row>
    <row r="125" spans="2:6" x14ac:dyDescent="0.45">
      <c r="B125" s="132" t="str">
        <f t="shared" si="2"/>
        <v/>
      </c>
      <c r="C125" t="str" cm="1">
        <f t="array" ref="C125:E125">IF(_xlfn.XLOOKUP(INPUT!B124,STARTLIST!A:A,STARTLIST!B:D)=0,"",_xlfn.XLOOKUP(INPUT!B124,STARTLIST!A:A,STARTLIST!B:D))</f>
        <v/>
      </c>
      <c r="D125" t="str">
        <v/>
      </c>
      <c r="E125" s="3" t="str">
        <v/>
      </c>
      <c r="F125" s="65" t="str">
        <f>IF(INPUT!C124="","",INPUT!C124)</f>
        <v/>
      </c>
    </row>
    <row r="126" spans="2:6" x14ac:dyDescent="0.45">
      <c r="B126" s="132" t="str">
        <f t="shared" si="2"/>
        <v/>
      </c>
      <c r="C126" t="str" cm="1">
        <f t="array" ref="C126:E126">IF(_xlfn.XLOOKUP(INPUT!B125,STARTLIST!A:A,STARTLIST!B:D)=0,"",_xlfn.XLOOKUP(INPUT!B125,STARTLIST!A:A,STARTLIST!B:D))</f>
        <v/>
      </c>
      <c r="D126" t="str">
        <v/>
      </c>
      <c r="E126" s="3" t="str">
        <v/>
      </c>
      <c r="F126" s="65" t="str">
        <f>IF(INPUT!C125="","",INPUT!C125)</f>
        <v/>
      </c>
    </row>
    <row r="127" spans="2:6" x14ac:dyDescent="0.45">
      <c r="B127" s="132" t="str">
        <f t="shared" si="2"/>
        <v/>
      </c>
      <c r="C127" t="str" cm="1">
        <f t="array" ref="C127:E127">IF(_xlfn.XLOOKUP(INPUT!B126,STARTLIST!A:A,STARTLIST!B:D)=0,"",_xlfn.XLOOKUP(INPUT!B126,STARTLIST!A:A,STARTLIST!B:D))</f>
        <v/>
      </c>
      <c r="D127" t="str">
        <v/>
      </c>
      <c r="E127" s="3" t="str">
        <v/>
      </c>
      <c r="F127" s="65" t="str">
        <f>IF(INPUT!C126="","",INPUT!C126)</f>
        <v/>
      </c>
    </row>
    <row r="128" spans="2:6" x14ac:dyDescent="0.45">
      <c r="B128" s="132" t="str">
        <f t="shared" si="2"/>
        <v/>
      </c>
      <c r="C128" t="str" cm="1">
        <f t="array" ref="C128:E128">IF(_xlfn.XLOOKUP(INPUT!B127,STARTLIST!A:A,STARTLIST!B:D)=0,"",_xlfn.XLOOKUP(INPUT!B127,STARTLIST!A:A,STARTLIST!B:D))</f>
        <v/>
      </c>
      <c r="D128" t="str">
        <v/>
      </c>
      <c r="E128" s="3" t="str">
        <v/>
      </c>
      <c r="F128" s="65" t="str">
        <f>IF(INPUT!C127="","",INPUT!C127)</f>
        <v/>
      </c>
    </row>
    <row r="129" spans="2:6" x14ac:dyDescent="0.45">
      <c r="B129" s="132" t="str">
        <f t="shared" si="2"/>
        <v/>
      </c>
      <c r="C129" t="str" cm="1">
        <f t="array" ref="C129:E129">IF(_xlfn.XLOOKUP(INPUT!B128,STARTLIST!A:A,STARTLIST!B:D)=0,"",_xlfn.XLOOKUP(INPUT!B128,STARTLIST!A:A,STARTLIST!B:D))</f>
        <v/>
      </c>
      <c r="D129" t="str">
        <v/>
      </c>
      <c r="E129" s="3" t="str">
        <v/>
      </c>
      <c r="F129" s="65" t="str">
        <f>IF(INPUT!C128="","",INPUT!C128)</f>
        <v/>
      </c>
    </row>
    <row r="130" spans="2:6" x14ac:dyDescent="0.45">
      <c r="B130" s="132" t="str">
        <f t="shared" si="2"/>
        <v/>
      </c>
      <c r="C130" t="str" cm="1">
        <f t="array" ref="C130:E130">IF(_xlfn.XLOOKUP(INPUT!B129,STARTLIST!A:A,STARTLIST!B:D)=0,"",_xlfn.XLOOKUP(INPUT!B129,STARTLIST!A:A,STARTLIST!B:D))</f>
        <v/>
      </c>
      <c r="D130" t="str">
        <v/>
      </c>
      <c r="E130" s="3" t="str">
        <v/>
      </c>
      <c r="F130" s="65" t="str">
        <f>IF(INPUT!C129="","",INPUT!C129)</f>
        <v/>
      </c>
    </row>
    <row r="131" spans="2:6" x14ac:dyDescent="0.45">
      <c r="B131" s="132" t="str">
        <f t="shared" si="2"/>
        <v/>
      </c>
      <c r="C131" t="str" cm="1">
        <f t="array" ref="C131:E131">IF(_xlfn.XLOOKUP(INPUT!B130,STARTLIST!A:A,STARTLIST!B:D)=0,"",_xlfn.XLOOKUP(INPUT!B130,STARTLIST!A:A,STARTLIST!B:D))</f>
        <v/>
      </c>
      <c r="D131" t="str">
        <v/>
      </c>
      <c r="E131" s="3" t="str">
        <v/>
      </c>
      <c r="F131" s="65" t="str">
        <f>IF(INPUT!C130="","",INPUT!C130)</f>
        <v/>
      </c>
    </row>
    <row r="132" spans="2:6" x14ac:dyDescent="0.45">
      <c r="B132" s="132" t="str">
        <f t="shared" si="2"/>
        <v/>
      </c>
      <c r="C132" t="str" cm="1">
        <f t="array" ref="C132:E132">IF(_xlfn.XLOOKUP(INPUT!B131,STARTLIST!A:A,STARTLIST!B:D)=0,"",_xlfn.XLOOKUP(INPUT!B131,STARTLIST!A:A,STARTLIST!B:D))</f>
        <v/>
      </c>
      <c r="D132" t="str">
        <v/>
      </c>
      <c r="E132" s="3" t="str">
        <v/>
      </c>
      <c r="F132" s="65" t="str">
        <f>IF(INPUT!C131="","",INPUT!C131)</f>
        <v/>
      </c>
    </row>
    <row r="133" spans="2:6" x14ac:dyDescent="0.45">
      <c r="B133" s="132" t="str">
        <f t="shared" si="2"/>
        <v/>
      </c>
      <c r="C133" t="str" cm="1">
        <f t="array" ref="C133:E133">IF(_xlfn.XLOOKUP(INPUT!B132,STARTLIST!A:A,STARTLIST!B:D)=0,"",_xlfn.XLOOKUP(INPUT!B132,STARTLIST!A:A,STARTLIST!B:D))</f>
        <v/>
      </c>
      <c r="D133" t="str">
        <v/>
      </c>
      <c r="E133" s="3" t="str">
        <v/>
      </c>
      <c r="F133" s="65" t="str">
        <f>IF(INPUT!C132="","",INPUT!C132)</f>
        <v/>
      </c>
    </row>
    <row r="134" spans="2:6" x14ac:dyDescent="0.45">
      <c r="B134" s="132" t="str">
        <f t="shared" si="2"/>
        <v/>
      </c>
      <c r="C134" t="str" cm="1">
        <f t="array" ref="C134:E134">IF(_xlfn.XLOOKUP(INPUT!B133,STARTLIST!A:A,STARTLIST!B:D)=0,"",_xlfn.XLOOKUP(INPUT!B133,STARTLIST!A:A,STARTLIST!B:D))</f>
        <v/>
      </c>
      <c r="D134" t="str">
        <v/>
      </c>
      <c r="E134" s="3" t="str">
        <v/>
      </c>
      <c r="F134" s="65" t="str">
        <f>IF(INPUT!C133="","",INPUT!C133)</f>
        <v/>
      </c>
    </row>
    <row r="135" spans="2:6" x14ac:dyDescent="0.45">
      <c r="B135" s="132" t="str">
        <f t="shared" si="2"/>
        <v/>
      </c>
      <c r="C135" t="str" cm="1">
        <f t="array" ref="C135:E135">IF(_xlfn.XLOOKUP(INPUT!B134,STARTLIST!A:A,STARTLIST!B:D)=0,"",_xlfn.XLOOKUP(INPUT!B134,STARTLIST!A:A,STARTLIST!B:D))</f>
        <v/>
      </c>
      <c r="D135" t="str">
        <v/>
      </c>
      <c r="E135" s="3" t="str">
        <v/>
      </c>
      <c r="F135" s="65" t="str">
        <f>IF(INPUT!C134="","",INPUT!C134)</f>
        <v/>
      </c>
    </row>
    <row r="136" spans="2:6" x14ac:dyDescent="0.45">
      <c r="B136" s="132" t="str">
        <f t="shared" si="2"/>
        <v/>
      </c>
      <c r="C136" t="str" cm="1">
        <f t="array" ref="C136:E136">IF(_xlfn.XLOOKUP(INPUT!B135,STARTLIST!A:A,STARTLIST!B:D)=0,"",_xlfn.XLOOKUP(INPUT!B135,STARTLIST!A:A,STARTLIST!B:D))</f>
        <v/>
      </c>
      <c r="D136" t="str">
        <v/>
      </c>
      <c r="E136" s="3" t="str">
        <v/>
      </c>
      <c r="F136" s="65" t="str">
        <f>IF(INPUT!C135="","",INPUT!C135)</f>
        <v/>
      </c>
    </row>
    <row r="137" spans="2:6" x14ac:dyDescent="0.45">
      <c r="B137" s="132" t="str">
        <f t="shared" si="2"/>
        <v/>
      </c>
      <c r="C137" t="str" cm="1">
        <f t="array" ref="C137:E137">IF(_xlfn.XLOOKUP(INPUT!B136,STARTLIST!A:A,STARTLIST!B:D)=0,"",_xlfn.XLOOKUP(INPUT!B136,STARTLIST!A:A,STARTLIST!B:D))</f>
        <v/>
      </c>
      <c r="D137" t="str">
        <v/>
      </c>
      <c r="E137" s="3" t="str">
        <v/>
      </c>
      <c r="F137" s="65" t="str">
        <f>IF(INPUT!C136="","",INPUT!C136)</f>
        <v/>
      </c>
    </row>
    <row r="138" spans="2:6" x14ac:dyDescent="0.45">
      <c r="B138" s="132" t="str">
        <f t="shared" si="2"/>
        <v/>
      </c>
      <c r="C138" t="str" cm="1">
        <f t="array" ref="C138:E138">IF(_xlfn.XLOOKUP(INPUT!B137,STARTLIST!A:A,STARTLIST!B:D)=0,"",_xlfn.XLOOKUP(INPUT!B137,STARTLIST!A:A,STARTLIST!B:D))</f>
        <v/>
      </c>
      <c r="D138" t="str">
        <v/>
      </c>
      <c r="E138" s="3" t="str">
        <v/>
      </c>
      <c r="F138" s="65" t="str">
        <f>IF(INPUT!C137="","",INPUT!C137)</f>
        <v/>
      </c>
    </row>
    <row r="139" spans="2:6" x14ac:dyDescent="0.45">
      <c r="B139" s="132" t="str">
        <f t="shared" si="2"/>
        <v/>
      </c>
      <c r="C139" t="str" cm="1">
        <f t="array" ref="C139:E139">IF(_xlfn.XLOOKUP(INPUT!B138,STARTLIST!A:A,STARTLIST!B:D)=0,"",_xlfn.XLOOKUP(INPUT!B138,STARTLIST!A:A,STARTLIST!B:D))</f>
        <v/>
      </c>
      <c r="D139" t="str">
        <v/>
      </c>
      <c r="E139" s="3" t="str">
        <v/>
      </c>
      <c r="F139" s="65" t="str">
        <f>IF(INPUT!C138="","",INPUT!C138)</f>
        <v/>
      </c>
    </row>
    <row r="140" spans="2:6" x14ac:dyDescent="0.45">
      <c r="B140" s="132" t="str">
        <f t="shared" si="2"/>
        <v/>
      </c>
      <c r="C140" t="str" cm="1">
        <f t="array" ref="C140:E140">IF(_xlfn.XLOOKUP(INPUT!B139,STARTLIST!A:A,STARTLIST!B:D)=0,"",_xlfn.XLOOKUP(INPUT!B139,STARTLIST!A:A,STARTLIST!B:D))</f>
        <v/>
      </c>
      <c r="D140" t="str">
        <v/>
      </c>
      <c r="E140" s="3" t="str">
        <v/>
      </c>
      <c r="F140" s="65" t="str">
        <f>IF(INPUT!C139="","",INPUT!C139)</f>
        <v/>
      </c>
    </row>
    <row r="141" spans="2:6" x14ac:dyDescent="0.45">
      <c r="B141" s="132" t="str">
        <f t="shared" si="2"/>
        <v/>
      </c>
      <c r="C141" t="str" cm="1">
        <f t="array" ref="C141:E141">IF(_xlfn.XLOOKUP(INPUT!B140,STARTLIST!A:A,STARTLIST!B:D)=0,"",_xlfn.XLOOKUP(INPUT!B140,STARTLIST!A:A,STARTLIST!B:D))</f>
        <v/>
      </c>
      <c r="D141" t="str">
        <v/>
      </c>
      <c r="E141" s="3" t="str">
        <v/>
      </c>
      <c r="F141" s="65" t="str">
        <f>IF(INPUT!C140="","",INPUT!C140)</f>
        <v/>
      </c>
    </row>
    <row r="142" spans="2:6" x14ac:dyDescent="0.45">
      <c r="B142" s="132" t="str">
        <f t="shared" si="2"/>
        <v/>
      </c>
      <c r="C142" t="str" cm="1">
        <f t="array" ref="C142:E142">IF(_xlfn.XLOOKUP(INPUT!B141,STARTLIST!A:A,STARTLIST!B:D)=0,"",_xlfn.XLOOKUP(INPUT!B141,STARTLIST!A:A,STARTLIST!B:D))</f>
        <v/>
      </c>
      <c r="D142" t="str">
        <v/>
      </c>
      <c r="E142" s="3" t="str">
        <v/>
      </c>
      <c r="F142" s="65" t="str">
        <f>IF(INPUT!C141="","",INPUT!C141)</f>
        <v/>
      </c>
    </row>
    <row r="143" spans="2:6" x14ac:dyDescent="0.45">
      <c r="B143" s="132" t="str">
        <f t="shared" si="2"/>
        <v/>
      </c>
      <c r="C143" t="str" cm="1">
        <f t="array" ref="C143:E143">IF(_xlfn.XLOOKUP(INPUT!B142,STARTLIST!A:A,STARTLIST!B:D)=0,"",_xlfn.XLOOKUP(INPUT!B142,STARTLIST!A:A,STARTLIST!B:D))</f>
        <v/>
      </c>
      <c r="D143" t="str">
        <v/>
      </c>
      <c r="E143" s="3" t="str">
        <v/>
      </c>
      <c r="F143" s="65" t="str">
        <f>IF(INPUT!C142="","",INPUT!C142)</f>
        <v/>
      </c>
    </row>
    <row r="144" spans="2:6" x14ac:dyDescent="0.45">
      <c r="B144" s="132" t="str">
        <f t="shared" si="2"/>
        <v/>
      </c>
      <c r="C144" t="str" cm="1">
        <f t="array" ref="C144:E144">IF(_xlfn.XLOOKUP(INPUT!B143,STARTLIST!A:A,STARTLIST!B:D)=0,"",_xlfn.XLOOKUP(INPUT!B143,STARTLIST!A:A,STARTLIST!B:D))</f>
        <v/>
      </c>
      <c r="D144" t="str">
        <v/>
      </c>
      <c r="E144" s="3" t="str">
        <v/>
      </c>
      <c r="F144" s="65" t="str">
        <f>IF(INPUT!C143="","",INPUT!C143)</f>
        <v/>
      </c>
    </row>
    <row r="145" spans="2:6" x14ac:dyDescent="0.45">
      <c r="B145" s="132" t="str">
        <f t="shared" si="2"/>
        <v/>
      </c>
      <c r="C145" t="str" cm="1">
        <f t="array" ref="C145:E145">IF(_xlfn.XLOOKUP(INPUT!B144,STARTLIST!A:A,STARTLIST!B:D)=0,"",_xlfn.XLOOKUP(INPUT!B144,STARTLIST!A:A,STARTLIST!B:D))</f>
        <v/>
      </c>
      <c r="D145" t="str">
        <v/>
      </c>
      <c r="E145" s="3" t="str">
        <v/>
      </c>
      <c r="F145" s="65" t="str">
        <f>IF(INPUT!C144="","",INPUT!C144)</f>
        <v/>
      </c>
    </row>
    <row r="146" spans="2:6" x14ac:dyDescent="0.45">
      <c r="B146" s="132" t="str">
        <f t="shared" si="2"/>
        <v/>
      </c>
      <c r="C146" t="str" cm="1">
        <f t="array" ref="C146:E146">IF(_xlfn.XLOOKUP(INPUT!B145,STARTLIST!A:A,STARTLIST!B:D)=0,"",_xlfn.XLOOKUP(INPUT!B145,STARTLIST!A:A,STARTLIST!B:D))</f>
        <v/>
      </c>
      <c r="D146" t="str">
        <v/>
      </c>
      <c r="E146" s="3" t="str">
        <v/>
      </c>
      <c r="F146" s="65" t="str">
        <f>IF(INPUT!C145="","",INPUT!C145)</f>
        <v/>
      </c>
    </row>
    <row r="147" spans="2:6" x14ac:dyDescent="0.45">
      <c r="B147" s="132" t="str">
        <f t="shared" si="2"/>
        <v/>
      </c>
      <c r="C147" t="str" cm="1">
        <f t="array" ref="C147:E147">IF(_xlfn.XLOOKUP(INPUT!B146,STARTLIST!A:A,STARTLIST!B:D)=0,"",_xlfn.XLOOKUP(INPUT!B146,STARTLIST!A:A,STARTLIST!B:D))</f>
        <v/>
      </c>
      <c r="D147" t="str">
        <v/>
      </c>
      <c r="E147" s="3" t="str">
        <v/>
      </c>
      <c r="F147" s="65" t="str">
        <f>IF(INPUT!C146="","",INPUT!C146)</f>
        <v/>
      </c>
    </row>
    <row r="148" spans="2:6" x14ac:dyDescent="0.45">
      <c r="B148" s="132" t="str">
        <f t="shared" si="2"/>
        <v/>
      </c>
      <c r="C148" t="str" cm="1">
        <f t="array" ref="C148:E148">IF(_xlfn.XLOOKUP(INPUT!B147,STARTLIST!A:A,STARTLIST!B:D)=0,"",_xlfn.XLOOKUP(INPUT!B147,STARTLIST!A:A,STARTLIST!B:D))</f>
        <v/>
      </c>
      <c r="D148" t="str">
        <v/>
      </c>
      <c r="E148" s="3" t="str">
        <v/>
      </c>
      <c r="F148" s="65" t="str">
        <f>IF(INPUT!C147="","",INPUT!C147)</f>
        <v/>
      </c>
    </row>
    <row r="149" spans="2:6" x14ac:dyDescent="0.45">
      <c r="B149" s="132" t="str">
        <f t="shared" si="2"/>
        <v/>
      </c>
      <c r="C149" t="str" cm="1">
        <f t="array" ref="C149:E149">IF(_xlfn.XLOOKUP(INPUT!B148,STARTLIST!A:A,STARTLIST!B:D)=0,"",_xlfn.XLOOKUP(INPUT!B148,STARTLIST!A:A,STARTLIST!B:D))</f>
        <v/>
      </c>
      <c r="D149" t="str">
        <v/>
      </c>
      <c r="E149" s="3" t="str">
        <v/>
      </c>
      <c r="F149" s="65" t="str">
        <f>IF(INPUT!C148="","",INPUT!C148)</f>
        <v/>
      </c>
    </row>
    <row r="150" spans="2:6" x14ac:dyDescent="0.45">
      <c r="B150" s="132" t="str">
        <f t="shared" si="2"/>
        <v/>
      </c>
      <c r="C150" t="str" cm="1">
        <f t="array" ref="C150:E150">IF(_xlfn.XLOOKUP(INPUT!B149,STARTLIST!A:A,STARTLIST!B:D)=0,"",_xlfn.XLOOKUP(INPUT!B149,STARTLIST!A:A,STARTLIST!B:D))</f>
        <v/>
      </c>
      <c r="D150" t="str">
        <v/>
      </c>
      <c r="E150" s="3" t="str">
        <v/>
      </c>
      <c r="F150" s="65" t="str">
        <f>IF(INPUT!C149="","",INPUT!C149)</f>
        <v/>
      </c>
    </row>
    <row r="151" spans="2:6" x14ac:dyDescent="0.45">
      <c r="B151" s="132" t="str">
        <f t="shared" si="2"/>
        <v/>
      </c>
      <c r="C151" t="str" cm="1">
        <f t="array" ref="C151:E151">IF(_xlfn.XLOOKUP(INPUT!B150,STARTLIST!A:A,STARTLIST!B:D)=0,"",_xlfn.XLOOKUP(INPUT!B150,STARTLIST!A:A,STARTLIST!B:D))</f>
        <v/>
      </c>
      <c r="D151" t="str">
        <v/>
      </c>
      <c r="E151" s="3" t="str">
        <v/>
      </c>
      <c r="F151" s="65" t="str">
        <f>IF(INPUT!C150="","",INPUT!C150)</f>
        <v/>
      </c>
    </row>
    <row r="152" spans="2:6" x14ac:dyDescent="0.45">
      <c r="B152" s="132" t="str">
        <f t="shared" si="2"/>
        <v/>
      </c>
      <c r="C152" t="str" cm="1">
        <f t="array" ref="C152:E152">IF(_xlfn.XLOOKUP(INPUT!B151,STARTLIST!A:A,STARTLIST!B:D)=0,"",_xlfn.XLOOKUP(INPUT!B151,STARTLIST!A:A,STARTLIST!B:D))</f>
        <v/>
      </c>
      <c r="D152" t="str">
        <v/>
      </c>
      <c r="E152" s="3" t="str">
        <v/>
      </c>
      <c r="F152" s="65" t="str">
        <f>IF(INPUT!C151="","",INPUT!C151)</f>
        <v/>
      </c>
    </row>
    <row r="153" spans="2:6" x14ac:dyDescent="0.45">
      <c r="B153" s="132" t="str">
        <f t="shared" si="2"/>
        <v/>
      </c>
      <c r="C153" t="str" cm="1">
        <f t="array" ref="C153:E153">IF(_xlfn.XLOOKUP(INPUT!B152,STARTLIST!A:A,STARTLIST!B:D)=0,"",_xlfn.XLOOKUP(INPUT!B152,STARTLIST!A:A,STARTLIST!B:D))</f>
        <v/>
      </c>
      <c r="D153" t="str">
        <v/>
      </c>
      <c r="E153" s="3" t="str">
        <v/>
      </c>
      <c r="F153" s="65" t="str">
        <f>IF(INPUT!C152="","",INPUT!C152)</f>
        <v/>
      </c>
    </row>
    <row r="154" spans="2:6" x14ac:dyDescent="0.45">
      <c r="B154" s="132" t="str">
        <f t="shared" si="2"/>
        <v/>
      </c>
      <c r="C154" t="str" cm="1">
        <f t="array" ref="C154:E154">IF(_xlfn.XLOOKUP(INPUT!B153,STARTLIST!A:A,STARTLIST!B:D)=0,"",_xlfn.XLOOKUP(INPUT!B153,STARTLIST!A:A,STARTLIST!B:D))</f>
        <v/>
      </c>
      <c r="D154" t="str">
        <v/>
      </c>
      <c r="E154" s="3" t="str">
        <v/>
      </c>
      <c r="F154" s="65" t="str">
        <f>IF(INPUT!C153="","",INPUT!C153)</f>
        <v/>
      </c>
    </row>
    <row r="155" spans="2:6" x14ac:dyDescent="0.45">
      <c r="B155" s="132" t="str">
        <f t="shared" si="2"/>
        <v/>
      </c>
      <c r="C155" t="str" cm="1">
        <f t="array" ref="C155:E155">IF(_xlfn.XLOOKUP(INPUT!B154,STARTLIST!A:A,STARTLIST!B:D)=0,"",_xlfn.XLOOKUP(INPUT!B154,STARTLIST!A:A,STARTLIST!B:D))</f>
        <v/>
      </c>
      <c r="D155" t="str">
        <v/>
      </c>
      <c r="E155" s="3" t="str">
        <v/>
      </c>
      <c r="F155" s="65" t="str">
        <f>IF(INPUT!C154="","",INPUT!C154)</f>
        <v/>
      </c>
    </row>
    <row r="156" spans="2:6" x14ac:dyDescent="0.45">
      <c r="B156" s="132" t="str">
        <f t="shared" si="2"/>
        <v/>
      </c>
      <c r="C156" t="str" cm="1">
        <f t="array" ref="C156:E156">IF(_xlfn.XLOOKUP(INPUT!B155,STARTLIST!A:A,STARTLIST!B:D)=0,"",_xlfn.XLOOKUP(INPUT!B155,STARTLIST!A:A,STARTLIST!B:D))</f>
        <v/>
      </c>
      <c r="D156" t="str">
        <v/>
      </c>
      <c r="E156" s="3" t="str">
        <v/>
      </c>
      <c r="F156" s="65" t="str">
        <f>IF(INPUT!C155="","",INPUT!C155)</f>
        <v/>
      </c>
    </row>
    <row r="157" spans="2:6" x14ac:dyDescent="0.45">
      <c r="B157" s="132" t="str">
        <f t="shared" si="2"/>
        <v/>
      </c>
      <c r="C157" t="str" cm="1">
        <f t="array" ref="C157:E157">IF(_xlfn.XLOOKUP(INPUT!B156,STARTLIST!A:A,STARTLIST!B:D)=0,"",_xlfn.XLOOKUP(INPUT!B156,STARTLIST!A:A,STARTLIST!B:D))</f>
        <v/>
      </c>
      <c r="D157" t="str">
        <v/>
      </c>
      <c r="E157" s="3" t="str">
        <v/>
      </c>
      <c r="F157" s="65" t="str">
        <f>IF(INPUT!C156="","",INPUT!C156)</f>
        <v/>
      </c>
    </row>
    <row r="158" spans="2:6" x14ac:dyDescent="0.45">
      <c r="B158" s="132" t="str">
        <f t="shared" si="2"/>
        <v/>
      </c>
      <c r="C158" t="str" cm="1">
        <f t="array" ref="C158:E158">IF(_xlfn.XLOOKUP(INPUT!B157,STARTLIST!A:A,STARTLIST!B:D)=0,"",_xlfn.XLOOKUP(INPUT!B157,STARTLIST!A:A,STARTLIST!B:D))</f>
        <v/>
      </c>
      <c r="D158" t="str">
        <v/>
      </c>
      <c r="E158" s="3" t="str">
        <v/>
      </c>
      <c r="F158" s="65" t="str">
        <f>IF(INPUT!C157="","",INPUT!C157)</f>
        <v/>
      </c>
    </row>
    <row r="159" spans="2:6" x14ac:dyDescent="0.45">
      <c r="B159" s="132" t="str">
        <f t="shared" si="2"/>
        <v/>
      </c>
      <c r="C159" t="str" cm="1">
        <f t="array" ref="C159:E159">IF(_xlfn.XLOOKUP(INPUT!B158,STARTLIST!A:A,STARTLIST!B:D)=0,"",_xlfn.XLOOKUP(INPUT!B158,STARTLIST!A:A,STARTLIST!B:D))</f>
        <v/>
      </c>
      <c r="D159" t="str">
        <v/>
      </c>
      <c r="E159" s="3" t="str">
        <v/>
      </c>
      <c r="F159" s="65" t="str">
        <f>IF(INPUT!C158="","",INPUT!C158)</f>
        <v/>
      </c>
    </row>
    <row r="160" spans="2:6" x14ac:dyDescent="0.45">
      <c r="B160" s="132" t="str">
        <f t="shared" si="2"/>
        <v/>
      </c>
      <c r="C160" t="str" cm="1">
        <f t="array" ref="C160:E160">IF(_xlfn.XLOOKUP(INPUT!B159,STARTLIST!A:A,STARTLIST!B:D)=0,"",_xlfn.XLOOKUP(INPUT!B159,STARTLIST!A:A,STARTLIST!B:D))</f>
        <v/>
      </c>
      <c r="D160" t="str">
        <v/>
      </c>
      <c r="E160" s="3" t="str">
        <v/>
      </c>
      <c r="F160" s="65" t="str">
        <f>IF(INPUT!C159="","",INPUT!C159)</f>
        <v/>
      </c>
    </row>
    <row r="161" spans="2:6" x14ac:dyDescent="0.45">
      <c r="B161" s="132" t="str">
        <f t="shared" si="2"/>
        <v/>
      </c>
      <c r="C161" t="str" cm="1">
        <f t="array" ref="C161:E161">IF(_xlfn.XLOOKUP(INPUT!B160,STARTLIST!A:A,STARTLIST!B:D)=0,"",_xlfn.XLOOKUP(INPUT!B160,STARTLIST!A:A,STARTLIST!B:D))</f>
        <v/>
      </c>
      <c r="D161" t="str">
        <v/>
      </c>
      <c r="E161" s="3" t="str">
        <v/>
      </c>
      <c r="F161" s="65" t="str">
        <f>IF(INPUT!C160="","",INPUT!C160)</f>
        <v/>
      </c>
    </row>
    <row r="162" spans="2:6" x14ac:dyDescent="0.45">
      <c r="B162" s="132" t="str">
        <f t="shared" si="2"/>
        <v/>
      </c>
      <c r="C162" t="str" cm="1">
        <f t="array" ref="C162:E162">IF(_xlfn.XLOOKUP(INPUT!B161,STARTLIST!A:A,STARTLIST!B:D)=0,"",_xlfn.XLOOKUP(INPUT!B161,STARTLIST!A:A,STARTLIST!B:D))</f>
        <v/>
      </c>
      <c r="D162" t="str">
        <v/>
      </c>
      <c r="E162" s="3" t="str">
        <v/>
      </c>
      <c r="F162" s="65" t="str">
        <f>IF(INPUT!C161="","",INPUT!C161)</f>
        <v/>
      </c>
    </row>
    <row r="163" spans="2:6" x14ac:dyDescent="0.45">
      <c r="B163" s="132" t="str">
        <f t="shared" si="2"/>
        <v/>
      </c>
      <c r="C163" t="str" cm="1">
        <f t="array" ref="C163:E163">IF(_xlfn.XLOOKUP(INPUT!B162,STARTLIST!A:A,STARTLIST!B:D)=0,"",_xlfn.XLOOKUP(INPUT!B162,STARTLIST!A:A,STARTLIST!B:D))</f>
        <v/>
      </c>
      <c r="D163" t="str">
        <v/>
      </c>
      <c r="E163" s="3" t="str">
        <v/>
      </c>
      <c r="F163" s="65" t="str">
        <f>IF(INPUT!C162="","",INPUT!C162)</f>
        <v/>
      </c>
    </row>
    <row r="164" spans="2:6" x14ac:dyDescent="0.45">
      <c r="B164" s="132" t="str">
        <f t="shared" si="2"/>
        <v/>
      </c>
      <c r="C164" t="str" cm="1">
        <f t="array" ref="C164:E164">IF(_xlfn.XLOOKUP(INPUT!B163,STARTLIST!A:A,STARTLIST!B:D)=0,"",_xlfn.XLOOKUP(INPUT!B163,STARTLIST!A:A,STARTLIST!B:D))</f>
        <v/>
      </c>
      <c r="D164" t="str">
        <v/>
      </c>
      <c r="E164" s="3" t="str">
        <v/>
      </c>
      <c r="F164" s="65" t="str">
        <f>IF(INPUT!C163="","",INPUT!C163)</f>
        <v/>
      </c>
    </row>
    <row r="165" spans="2:6" x14ac:dyDescent="0.45">
      <c r="B165" s="132" t="str">
        <f t="shared" si="2"/>
        <v/>
      </c>
      <c r="C165" t="str" cm="1">
        <f t="array" ref="C165:E165">IF(_xlfn.XLOOKUP(INPUT!B164,STARTLIST!A:A,STARTLIST!B:D)=0,"",_xlfn.XLOOKUP(INPUT!B164,STARTLIST!A:A,STARTLIST!B:D))</f>
        <v/>
      </c>
      <c r="D165" t="str">
        <v/>
      </c>
      <c r="E165" s="3" t="str">
        <v/>
      </c>
      <c r="F165" s="65" t="str">
        <f>IF(INPUT!C164="","",INPUT!C164)</f>
        <v/>
      </c>
    </row>
    <row r="166" spans="2:6" x14ac:dyDescent="0.45">
      <c r="B166" s="132" t="str">
        <f t="shared" si="2"/>
        <v/>
      </c>
      <c r="C166" t="str" cm="1">
        <f t="array" ref="C166:E166">IF(_xlfn.XLOOKUP(INPUT!B165,STARTLIST!A:A,STARTLIST!B:D)=0,"",_xlfn.XLOOKUP(INPUT!B165,STARTLIST!A:A,STARTLIST!B:D))</f>
        <v/>
      </c>
      <c r="D166" t="str">
        <v/>
      </c>
      <c r="E166" s="3" t="str">
        <v/>
      </c>
      <c r="F166" s="65" t="str">
        <f>IF(INPUT!C165="","",INPUT!C165)</f>
        <v/>
      </c>
    </row>
    <row r="167" spans="2:6" x14ac:dyDescent="0.45">
      <c r="B167" s="132" t="str">
        <f t="shared" si="2"/>
        <v/>
      </c>
      <c r="C167" t="str" cm="1">
        <f t="array" ref="C167:E167">IF(_xlfn.XLOOKUP(INPUT!B166,STARTLIST!A:A,STARTLIST!B:D)=0,"",_xlfn.XLOOKUP(INPUT!B166,STARTLIST!A:A,STARTLIST!B:D))</f>
        <v/>
      </c>
      <c r="D167" t="str">
        <v/>
      </c>
      <c r="E167" s="3" t="str">
        <v/>
      </c>
      <c r="F167" s="65" t="str">
        <f>IF(INPUT!C166="","",INPUT!C166)</f>
        <v/>
      </c>
    </row>
    <row r="168" spans="2:6" x14ac:dyDescent="0.45">
      <c r="B168" s="132" t="str">
        <f t="shared" si="2"/>
        <v/>
      </c>
      <c r="C168" t="str" cm="1">
        <f t="array" ref="C168:E168">IF(_xlfn.XLOOKUP(INPUT!B167,STARTLIST!A:A,STARTLIST!B:D)=0,"",_xlfn.XLOOKUP(INPUT!B167,STARTLIST!A:A,STARTLIST!B:D))</f>
        <v/>
      </c>
      <c r="D168" t="str">
        <v/>
      </c>
      <c r="E168" s="3" t="str">
        <v/>
      </c>
      <c r="F168" s="65" t="str">
        <f>IF(INPUT!C167="","",INPUT!C167)</f>
        <v/>
      </c>
    </row>
    <row r="169" spans="2:6" x14ac:dyDescent="0.45">
      <c r="B169" s="132" t="str">
        <f t="shared" si="2"/>
        <v/>
      </c>
      <c r="C169" t="str" cm="1">
        <f t="array" ref="C169:E169">IF(_xlfn.XLOOKUP(INPUT!B168,STARTLIST!A:A,STARTLIST!B:D)=0,"",_xlfn.XLOOKUP(INPUT!B168,STARTLIST!A:A,STARTLIST!B:D))</f>
        <v/>
      </c>
      <c r="D169" t="str">
        <v/>
      </c>
      <c r="E169" s="3" t="str">
        <v/>
      </c>
      <c r="F169" s="65" t="str">
        <f>IF(INPUT!C168="","",INPUT!C168)</f>
        <v/>
      </c>
    </row>
    <row r="170" spans="2:6" x14ac:dyDescent="0.45">
      <c r="B170" s="132" t="str">
        <f t="shared" si="2"/>
        <v/>
      </c>
      <c r="C170" t="str" cm="1">
        <f t="array" ref="C170:E170">IF(_xlfn.XLOOKUP(INPUT!B169,STARTLIST!A:A,STARTLIST!B:D)=0,"",_xlfn.XLOOKUP(INPUT!B169,STARTLIST!A:A,STARTLIST!B:D))</f>
        <v/>
      </c>
      <c r="D170" t="str">
        <v/>
      </c>
      <c r="E170" s="3" t="str">
        <v/>
      </c>
      <c r="F170" s="65" t="str">
        <f>IF(INPUT!C169="","",INPUT!C169)</f>
        <v/>
      </c>
    </row>
    <row r="171" spans="2:6" x14ac:dyDescent="0.45">
      <c r="B171" s="132" t="str">
        <f t="shared" si="2"/>
        <v/>
      </c>
      <c r="C171" t="str" cm="1">
        <f t="array" ref="C171:E171">IF(_xlfn.XLOOKUP(INPUT!B170,STARTLIST!A:A,STARTLIST!B:D)=0,"",_xlfn.XLOOKUP(INPUT!B170,STARTLIST!A:A,STARTLIST!B:D))</f>
        <v/>
      </c>
      <c r="D171" t="str">
        <v/>
      </c>
      <c r="E171" s="3" t="str">
        <v/>
      </c>
      <c r="F171" s="65" t="str">
        <f>IF(INPUT!C170="","",INPUT!C170)</f>
        <v/>
      </c>
    </row>
    <row r="172" spans="2:6" x14ac:dyDescent="0.45">
      <c r="B172" s="132" t="str">
        <f t="shared" si="2"/>
        <v/>
      </c>
      <c r="C172" t="str" cm="1">
        <f t="array" ref="C172:E172">IF(_xlfn.XLOOKUP(INPUT!B171,STARTLIST!A:A,STARTLIST!B:D)=0,"",_xlfn.XLOOKUP(INPUT!B171,STARTLIST!A:A,STARTLIST!B:D))</f>
        <v/>
      </c>
      <c r="D172" t="str">
        <v/>
      </c>
      <c r="E172" s="3" t="str">
        <v/>
      </c>
      <c r="F172" s="65" t="str">
        <f>IF(INPUT!C171="","",INPUT!C171)</f>
        <v/>
      </c>
    </row>
    <row r="173" spans="2:6" x14ac:dyDescent="0.45">
      <c r="B173" s="132" t="str">
        <f t="shared" si="2"/>
        <v/>
      </c>
      <c r="C173" t="str" cm="1">
        <f t="array" ref="C173:E173">IF(_xlfn.XLOOKUP(INPUT!B172,STARTLIST!A:A,STARTLIST!B:D)=0,"",_xlfn.XLOOKUP(INPUT!B172,STARTLIST!A:A,STARTLIST!B:D))</f>
        <v/>
      </c>
      <c r="D173" t="str">
        <v/>
      </c>
      <c r="E173" s="3" t="str">
        <v/>
      </c>
      <c r="F173" s="65" t="str">
        <f>IF(INPUT!C172="","",INPUT!C172)</f>
        <v/>
      </c>
    </row>
    <row r="174" spans="2:6" x14ac:dyDescent="0.45">
      <c r="B174" s="132" t="str">
        <f t="shared" si="2"/>
        <v/>
      </c>
      <c r="C174" t="str" cm="1">
        <f t="array" ref="C174:E174">IF(_xlfn.XLOOKUP(INPUT!B173,STARTLIST!A:A,STARTLIST!B:D)=0,"",_xlfn.XLOOKUP(INPUT!B173,STARTLIST!A:A,STARTLIST!B:D))</f>
        <v/>
      </c>
      <c r="D174" t="str">
        <v/>
      </c>
      <c r="E174" s="3" t="str">
        <v/>
      </c>
      <c r="F174" s="65" t="str">
        <f>IF(INPUT!C173="","",INPUT!C173)</f>
        <v/>
      </c>
    </row>
    <row r="175" spans="2:6" x14ac:dyDescent="0.45">
      <c r="B175" s="132" t="str">
        <f t="shared" si="2"/>
        <v/>
      </c>
      <c r="C175" t="str" cm="1">
        <f t="array" ref="C175:E175">IF(_xlfn.XLOOKUP(INPUT!B174,STARTLIST!A:A,STARTLIST!B:D)=0,"",_xlfn.XLOOKUP(INPUT!B174,STARTLIST!A:A,STARTLIST!B:D))</f>
        <v/>
      </c>
      <c r="D175" t="str">
        <v/>
      </c>
      <c r="E175" s="3" t="str">
        <v/>
      </c>
      <c r="F175" s="65" t="str">
        <f>IF(INPUT!C174="","",INPUT!C174)</f>
        <v/>
      </c>
    </row>
    <row r="176" spans="2:6" x14ac:dyDescent="0.45">
      <c r="B176" s="132" t="str">
        <f t="shared" si="2"/>
        <v/>
      </c>
      <c r="C176" t="str" cm="1">
        <f t="array" ref="C176:E176">IF(_xlfn.XLOOKUP(INPUT!B175,STARTLIST!A:A,STARTLIST!B:D)=0,"",_xlfn.XLOOKUP(INPUT!B175,STARTLIST!A:A,STARTLIST!B:D))</f>
        <v/>
      </c>
      <c r="D176" t="str">
        <v/>
      </c>
      <c r="E176" s="3" t="str">
        <v/>
      </c>
      <c r="F176" s="65" t="str">
        <f>IF(INPUT!C175="","",INPUT!C175)</f>
        <v/>
      </c>
    </row>
    <row r="177" spans="2:6" x14ac:dyDescent="0.45">
      <c r="B177" s="132" t="str">
        <f t="shared" si="2"/>
        <v/>
      </c>
      <c r="C177" t="str" cm="1">
        <f t="array" ref="C177:E177">IF(_xlfn.XLOOKUP(INPUT!B176,STARTLIST!A:A,STARTLIST!B:D)=0,"",_xlfn.XLOOKUP(INPUT!B176,STARTLIST!A:A,STARTLIST!B:D))</f>
        <v/>
      </c>
      <c r="D177" t="str">
        <v/>
      </c>
      <c r="E177" s="3" t="str">
        <v/>
      </c>
      <c r="F177" s="65" t="str">
        <f>IF(INPUT!C176="","",INPUT!C176)</f>
        <v/>
      </c>
    </row>
    <row r="178" spans="2:6" x14ac:dyDescent="0.45">
      <c r="B178" s="132" t="str">
        <f t="shared" si="2"/>
        <v/>
      </c>
      <c r="C178" t="str" cm="1">
        <f t="array" ref="C178:E178">IF(_xlfn.XLOOKUP(INPUT!B177,STARTLIST!A:A,STARTLIST!B:D)=0,"",_xlfn.XLOOKUP(INPUT!B177,STARTLIST!A:A,STARTLIST!B:D))</f>
        <v/>
      </c>
      <c r="D178" t="str">
        <v/>
      </c>
      <c r="E178" s="3" t="str">
        <v/>
      </c>
      <c r="F178" s="65" t="str">
        <f>IF(INPUT!C177="","",INPUT!C177)</f>
        <v/>
      </c>
    </row>
    <row r="179" spans="2:6" x14ac:dyDescent="0.45">
      <c r="B179" s="132" t="str">
        <f t="shared" si="2"/>
        <v/>
      </c>
      <c r="C179" t="str" cm="1">
        <f t="array" ref="C179:E179">IF(_xlfn.XLOOKUP(INPUT!B178,STARTLIST!A:A,STARTLIST!B:D)=0,"",_xlfn.XLOOKUP(INPUT!B178,STARTLIST!A:A,STARTLIST!B:D))</f>
        <v/>
      </c>
      <c r="D179" t="str">
        <v/>
      </c>
      <c r="E179" s="3" t="str">
        <v/>
      </c>
      <c r="F179" s="65" t="str">
        <f>IF(INPUT!C178="","",INPUT!C178)</f>
        <v/>
      </c>
    </row>
    <row r="180" spans="2:6" x14ac:dyDescent="0.45">
      <c r="B180" s="132" t="str">
        <f t="shared" si="2"/>
        <v/>
      </c>
      <c r="C180" t="str" cm="1">
        <f t="array" ref="C180:E180">IF(_xlfn.XLOOKUP(INPUT!B179,STARTLIST!A:A,STARTLIST!B:D)=0,"",_xlfn.XLOOKUP(INPUT!B179,STARTLIST!A:A,STARTLIST!B:D))</f>
        <v/>
      </c>
      <c r="D180" t="str">
        <v/>
      </c>
      <c r="E180" s="3" t="str">
        <v/>
      </c>
      <c r="F180" s="65" t="str">
        <f>IF(INPUT!C179="","",INPUT!C179)</f>
        <v/>
      </c>
    </row>
    <row r="181" spans="2:6" x14ac:dyDescent="0.45">
      <c r="B181" s="132" t="str">
        <f t="shared" si="2"/>
        <v/>
      </c>
      <c r="C181" t="str" cm="1">
        <f t="array" ref="C181:E181">IF(_xlfn.XLOOKUP(INPUT!B180,STARTLIST!A:A,STARTLIST!B:D)=0,"",_xlfn.XLOOKUP(INPUT!B180,STARTLIST!A:A,STARTLIST!B:D))</f>
        <v/>
      </c>
      <c r="D181" t="str">
        <v/>
      </c>
      <c r="E181" s="3" t="str">
        <v/>
      </c>
      <c r="F181" s="65" t="str">
        <f>IF(INPUT!C180="","",INPUT!C180)</f>
        <v/>
      </c>
    </row>
    <row r="182" spans="2:6" x14ac:dyDescent="0.45">
      <c r="B182" s="132" t="str">
        <f t="shared" si="2"/>
        <v/>
      </c>
      <c r="C182" t="str" cm="1">
        <f t="array" ref="C182:E182">IF(_xlfn.XLOOKUP(INPUT!B181,STARTLIST!A:A,STARTLIST!B:D)=0,"",_xlfn.XLOOKUP(INPUT!B181,STARTLIST!A:A,STARTLIST!B:D))</f>
        <v/>
      </c>
      <c r="D182" t="str">
        <v/>
      </c>
      <c r="E182" s="3" t="str">
        <v/>
      </c>
      <c r="F182" s="65" t="str">
        <f>IF(INPUT!C181="","",INPUT!C181)</f>
        <v/>
      </c>
    </row>
    <row r="183" spans="2:6" x14ac:dyDescent="0.45">
      <c r="B183" s="132" t="str">
        <f t="shared" si="2"/>
        <v/>
      </c>
      <c r="C183" t="str" cm="1">
        <f t="array" ref="C183:E183">IF(_xlfn.XLOOKUP(INPUT!B182,STARTLIST!A:A,STARTLIST!B:D)=0,"",_xlfn.XLOOKUP(INPUT!B182,STARTLIST!A:A,STARTLIST!B:D))</f>
        <v/>
      </c>
      <c r="D183" t="str">
        <v/>
      </c>
      <c r="E183" s="3" t="str">
        <v/>
      </c>
      <c r="F183" s="65" t="str">
        <f>IF(INPUT!C182="","",INPUT!C182)</f>
        <v/>
      </c>
    </row>
    <row r="184" spans="2:6" x14ac:dyDescent="0.45">
      <c r="B184" s="132" t="str">
        <f t="shared" si="2"/>
        <v/>
      </c>
      <c r="C184" t="str" cm="1">
        <f t="array" ref="C184:E184">IF(_xlfn.XLOOKUP(INPUT!B183,STARTLIST!A:A,STARTLIST!B:D)=0,"",_xlfn.XLOOKUP(INPUT!B183,STARTLIST!A:A,STARTLIST!B:D))</f>
        <v/>
      </c>
      <c r="D184" t="str">
        <v/>
      </c>
      <c r="E184" s="3" t="str">
        <v/>
      </c>
      <c r="F184" s="65" t="str">
        <f>IF(INPUT!C183="","",INPUT!C183)</f>
        <v/>
      </c>
    </row>
    <row r="185" spans="2:6" x14ac:dyDescent="0.45">
      <c r="B185" s="132" t="str">
        <f t="shared" si="2"/>
        <v/>
      </c>
      <c r="C185" t="str" cm="1">
        <f t="array" ref="C185:E185">IF(_xlfn.XLOOKUP(INPUT!B184,STARTLIST!A:A,STARTLIST!B:D)=0,"",_xlfn.XLOOKUP(INPUT!B184,STARTLIST!A:A,STARTLIST!B:D))</f>
        <v/>
      </c>
      <c r="D185" t="str">
        <v/>
      </c>
      <c r="E185" s="3" t="str">
        <v/>
      </c>
      <c r="F185" s="65" t="str">
        <f>IF(INPUT!C184="","",INPUT!C184)</f>
        <v/>
      </c>
    </row>
    <row r="186" spans="2:6" x14ac:dyDescent="0.45">
      <c r="B186" s="132" t="str">
        <f t="shared" si="2"/>
        <v/>
      </c>
      <c r="C186" t="str" cm="1">
        <f t="array" ref="C186:E186">IF(_xlfn.XLOOKUP(INPUT!B185,STARTLIST!A:A,STARTLIST!B:D)=0,"",_xlfn.XLOOKUP(INPUT!B185,STARTLIST!A:A,STARTLIST!B:D))</f>
        <v/>
      </c>
      <c r="D186" t="str">
        <v/>
      </c>
      <c r="E186" s="3" t="str">
        <v/>
      </c>
      <c r="F186" s="65" t="str">
        <f>IF(INPUT!C185="","",INPUT!C185)</f>
        <v/>
      </c>
    </row>
    <row r="187" spans="2:6" x14ac:dyDescent="0.45">
      <c r="B187" s="132" t="str">
        <f t="shared" si="2"/>
        <v/>
      </c>
      <c r="C187" t="str" cm="1">
        <f t="array" ref="C187:E187">IF(_xlfn.XLOOKUP(INPUT!B186,STARTLIST!A:A,STARTLIST!B:D)=0,"",_xlfn.XLOOKUP(INPUT!B186,STARTLIST!A:A,STARTLIST!B:D))</f>
        <v/>
      </c>
      <c r="D187" t="str">
        <v/>
      </c>
      <c r="E187" s="3" t="str">
        <v/>
      </c>
      <c r="F187" s="65" t="str">
        <f>IF(INPUT!C186="","",INPUT!C186)</f>
        <v/>
      </c>
    </row>
    <row r="188" spans="2:6" x14ac:dyDescent="0.45">
      <c r="B188" s="132" t="str">
        <f t="shared" si="2"/>
        <v/>
      </c>
      <c r="C188" t="str" cm="1">
        <f t="array" ref="C188:E188">IF(_xlfn.XLOOKUP(INPUT!B187,STARTLIST!A:A,STARTLIST!B:D)=0,"",_xlfn.XLOOKUP(INPUT!B187,STARTLIST!A:A,STARTLIST!B:D))</f>
        <v/>
      </c>
      <c r="D188" t="str">
        <v/>
      </c>
      <c r="E188" s="3" t="str">
        <v/>
      </c>
      <c r="F188" s="65" t="str">
        <f>IF(INPUT!C187="","",INPUT!C187)</f>
        <v/>
      </c>
    </row>
    <row r="189" spans="2:6" x14ac:dyDescent="0.45">
      <c r="B189" s="132" t="str">
        <f t="shared" si="2"/>
        <v/>
      </c>
      <c r="C189" t="str" cm="1">
        <f t="array" ref="C189:E189">IF(_xlfn.XLOOKUP(INPUT!B188,STARTLIST!A:A,STARTLIST!B:D)=0,"",_xlfn.XLOOKUP(INPUT!B188,STARTLIST!A:A,STARTLIST!B:D))</f>
        <v/>
      </c>
      <c r="D189" t="str">
        <v/>
      </c>
      <c r="E189" s="3" t="str">
        <v/>
      </c>
      <c r="F189" s="65" t="str">
        <f>IF(INPUT!C188="","",INPUT!C188)</f>
        <v/>
      </c>
    </row>
    <row r="190" spans="2:6" x14ac:dyDescent="0.45">
      <c r="B190" s="132" t="str">
        <f t="shared" si="2"/>
        <v/>
      </c>
      <c r="C190" t="str" cm="1">
        <f t="array" ref="C190:E190">IF(_xlfn.XLOOKUP(INPUT!B189,STARTLIST!A:A,STARTLIST!B:D)=0,"",_xlfn.XLOOKUP(INPUT!B189,STARTLIST!A:A,STARTLIST!B:D))</f>
        <v/>
      </c>
      <c r="D190" t="str">
        <v/>
      </c>
      <c r="E190" s="3" t="str">
        <v/>
      </c>
      <c r="F190" s="65" t="str">
        <f>IF(INPUT!C189="","",INPUT!C189)</f>
        <v/>
      </c>
    </row>
    <row r="191" spans="2:6" x14ac:dyDescent="0.45">
      <c r="B191" s="132" t="str">
        <f t="shared" si="2"/>
        <v/>
      </c>
      <c r="C191" t="str" cm="1">
        <f t="array" ref="C191:E191">IF(_xlfn.XLOOKUP(INPUT!B190,STARTLIST!A:A,STARTLIST!B:D)=0,"",_xlfn.XLOOKUP(INPUT!B190,STARTLIST!A:A,STARTLIST!B:D))</f>
        <v/>
      </c>
      <c r="D191" t="str">
        <v/>
      </c>
      <c r="E191" s="3" t="str">
        <v/>
      </c>
      <c r="F191" s="65" t="str">
        <f>IF(INPUT!C190="","",INPUT!C190)</f>
        <v/>
      </c>
    </row>
    <row r="192" spans="2:6" x14ac:dyDescent="0.45">
      <c r="B192" s="132" t="str">
        <f t="shared" si="2"/>
        <v/>
      </c>
      <c r="C192" t="str" cm="1">
        <f t="array" ref="C192:E192">IF(_xlfn.XLOOKUP(INPUT!B191,STARTLIST!A:A,STARTLIST!B:D)=0,"",_xlfn.XLOOKUP(INPUT!B191,STARTLIST!A:A,STARTLIST!B:D))</f>
        <v/>
      </c>
      <c r="D192" t="str">
        <v/>
      </c>
      <c r="E192" s="3" t="str">
        <v/>
      </c>
      <c r="F192" s="65" t="str">
        <f>IF(INPUT!C191="","",INPUT!C191)</f>
        <v/>
      </c>
    </row>
    <row r="193" spans="2:6" x14ac:dyDescent="0.45">
      <c r="B193" s="132" t="str">
        <f t="shared" si="2"/>
        <v/>
      </c>
      <c r="C193" t="str" cm="1">
        <f t="array" ref="C193:E193">IF(_xlfn.XLOOKUP(INPUT!B192,STARTLIST!A:A,STARTLIST!B:D)=0,"",_xlfn.XLOOKUP(INPUT!B192,STARTLIST!A:A,STARTLIST!B:D))</f>
        <v/>
      </c>
      <c r="D193" t="str">
        <v/>
      </c>
      <c r="E193" s="3" t="str">
        <v/>
      </c>
      <c r="F193" s="65" t="str">
        <f>IF(INPUT!C192="","",INPUT!C192)</f>
        <v/>
      </c>
    </row>
    <row r="194" spans="2:6" x14ac:dyDescent="0.45">
      <c r="B194" s="132" t="str">
        <f t="shared" si="2"/>
        <v/>
      </c>
      <c r="C194" t="str" cm="1">
        <f t="array" ref="C194:E194">IF(_xlfn.XLOOKUP(INPUT!B193,STARTLIST!A:A,STARTLIST!B:D)=0,"",_xlfn.XLOOKUP(INPUT!B193,STARTLIST!A:A,STARTLIST!B:D))</f>
        <v/>
      </c>
      <c r="D194" t="str">
        <v/>
      </c>
      <c r="E194" s="3" t="str">
        <v/>
      </c>
      <c r="F194" s="65" t="str">
        <f>IF(INPUT!C193="","",INPUT!C193)</f>
        <v/>
      </c>
    </row>
    <row r="195" spans="2:6" x14ac:dyDescent="0.45">
      <c r="B195" s="132" t="str">
        <f t="shared" si="2"/>
        <v/>
      </c>
      <c r="C195" t="str" cm="1">
        <f t="array" ref="C195:E195">IF(_xlfn.XLOOKUP(INPUT!B194,STARTLIST!A:A,STARTLIST!B:D)=0,"",_xlfn.XLOOKUP(INPUT!B194,STARTLIST!A:A,STARTLIST!B:D))</f>
        <v/>
      </c>
      <c r="D195" t="str">
        <v/>
      </c>
      <c r="E195" s="3" t="str">
        <v/>
      </c>
      <c r="F195" s="65" t="str">
        <f>IF(INPUT!C194="","",INPUT!C194)</f>
        <v/>
      </c>
    </row>
    <row r="196" spans="2:6" x14ac:dyDescent="0.45">
      <c r="B196" s="132" t="str">
        <f t="shared" si="2"/>
        <v/>
      </c>
      <c r="C196" t="str" cm="1">
        <f t="array" ref="C196:E196">IF(_xlfn.XLOOKUP(INPUT!B195,STARTLIST!A:A,STARTLIST!B:D)=0,"",_xlfn.XLOOKUP(INPUT!B195,STARTLIST!A:A,STARTLIST!B:D))</f>
        <v/>
      </c>
      <c r="D196" t="str">
        <v/>
      </c>
      <c r="E196" s="3" t="str">
        <v/>
      </c>
      <c r="F196" s="65" t="str">
        <f>IF(INPUT!C195="","",INPUT!C195)</f>
        <v/>
      </c>
    </row>
    <row r="197" spans="2:6" x14ac:dyDescent="0.45">
      <c r="B197" s="132" t="str">
        <f t="shared" si="2"/>
        <v/>
      </c>
      <c r="C197" t="str" cm="1">
        <f t="array" ref="C197:E197">IF(_xlfn.XLOOKUP(INPUT!B196,STARTLIST!A:A,STARTLIST!B:D)=0,"",_xlfn.XLOOKUP(INPUT!B196,STARTLIST!A:A,STARTLIST!B:D))</f>
        <v/>
      </c>
      <c r="D197" t="str">
        <v/>
      </c>
      <c r="E197" s="3" t="str">
        <v/>
      </c>
      <c r="F197" s="65" t="str">
        <f>IF(INPUT!C196="","",INPUT!C196)</f>
        <v/>
      </c>
    </row>
    <row r="198" spans="2:6" x14ac:dyDescent="0.45">
      <c r="B198" s="132" t="str">
        <f t="shared" si="2"/>
        <v/>
      </c>
      <c r="C198" t="str" cm="1">
        <f t="array" ref="C198:E198">IF(_xlfn.XLOOKUP(INPUT!B197,STARTLIST!A:A,STARTLIST!B:D)=0,"",_xlfn.XLOOKUP(INPUT!B197,STARTLIST!A:A,STARTLIST!B:D))</f>
        <v/>
      </c>
      <c r="D198" t="str">
        <v/>
      </c>
      <c r="E198" s="3" t="str">
        <v/>
      </c>
      <c r="F198" s="65" t="str">
        <f>IF(INPUT!C197="","",INPUT!C197)</f>
        <v/>
      </c>
    </row>
    <row r="199" spans="2:6" x14ac:dyDescent="0.45">
      <c r="B199" s="132" t="str">
        <f t="shared" si="2"/>
        <v/>
      </c>
      <c r="C199" t="str" cm="1">
        <f t="array" ref="C199:E199">IF(_xlfn.XLOOKUP(INPUT!B198,STARTLIST!A:A,STARTLIST!B:D)=0,"",_xlfn.XLOOKUP(INPUT!B198,STARTLIST!A:A,STARTLIST!B:D))</f>
        <v/>
      </c>
      <c r="D199" t="str">
        <v/>
      </c>
      <c r="E199" s="3" t="str">
        <v/>
      </c>
      <c r="F199" s="65" t="str">
        <f>IF(INPUT!C198="","",INPUT!C198)</f>
        <v/>
      </c>
    </row>
    <row r="200" spans="2:6" x14ac:dyDescent="0.45">
      <c r="B200" s="132" t="str">
        <f t="shared" si="2"/>
        <v/>
      </c>
      <c r="C200" t="str" cm="1">
        <f t="array" ref="C200:E200">IF(_xlfn.XLOOKUP(INPUT!B199,STARTLIST!A:A,STARTLIST!B:D)=0,"",_xlfn.XLOOKUP(INPUT!B199,STARTLIST!A:A,STARTLIST!B:D))</f>
        <v/>
      </c>
      <c r="D200" t="str">
        <v/>
      </c>
      <c r="E200" s="3" t="str">
        <v/>
      </c>
      <c r="F200" s="65" t="str">
        <f>IF(INPUT!C199="","",INPUT!C199)</f>
        <v/>
      </c>
    </row>
    <row r="201" spans="2:6" x14ac:dyDescent="0.45">
      <c r="B201" s="132" t="str">
        <f t="shared" si="2"/>
        <v/>
      </c>
      <c r="C201" t="str" cm="1">
        <f t="array" ref="C201:E201">IF(_xlfn.XLOOKUP(INPUT!B200,STARTLIST!A:A,STARTLIST!B:D)=0,"",_xlfn.XLOOKUP(INPUT!B200,STARTLIST!A:A,STARTLIST!B:D))</f>
        <v/>
      </c>
      <c r="D201" t="str">
        <v/>
      </c>
      <c r="E201" s="3" t="str">
        <v/>
      </c>
      <c r="F201" s="65" t="str">
        <f>IF(INPUT!C200="","",INPUT!C200)</f>
        <v/>
      </c>
    </row>
    <row r="202" spans="2:6" x14ac:dyDescent="0.45">
      <c r="B202" s="132" t="str">
        <f t="shared" si="2"/>
        <v/>
      </c>
      <c r="C202" t="str" cm="1">
        <f t="array" ref="C202:E202">IF(_xlfn.XLOOKUP(INPUT!B201,STARTLIST!A:A,STARTLIST!B:D)=0,"",_xlfn.XLOOKUP(INPUT!B201,STARTLIST!A:A,STARTLIST!B:D))</f>
        <v/>
      </c>
      <c r="D202" t="str">
        <v/>
      </c>
      <c r="E202" s="3" t="str">
        <v/>
      </c>
      <c r="F202" s="65" t="str">
        <f>IF(INPUT!C201="","",INPUT!C201)</f>
        <v/>
      </c>
    </row>
    <row r="203" spans="2:6" x14ac:dyDescent="0.45">
      <c r="B203" s="132" t="str">
        <f t="shared" si="2"/>
        <v/>
      </c>
      <c r="C203" t="str" cm="1">
        <f t="array" ref="C203:E203">IF(_xlfn.XLOOKUP(INPUT!B202,STARTLIST!A:A,STARTLIST!B:D)=0,"",_xlfn.XLOOKUP(INPUT!B202,STARTLIST!A:A,STARTLIST!B:D))</f>
        <v/>
      </c>
      <c r="D203" t="str">
        <v/>
      </c>
      <c r="E203" s="3" t="str">
        <v/>
      </c>
      <c r="F203" s="65" t="str">
        <f>IF(INPUT!C202="","",INPUT!C202)</f>
        <v/>
      </c>
    </row>
  </sheetData>
  <mergeCells count="18">
    <mergeCell ref="J30:K30"/>
    <mergeCell ref="H30:I30"/>
    <mergeCell ref="H40:I40"/>
    <mergeCell ref="J40:K40"/>
    <mergeCell ref="H20:I20"/>
    <mergeCell ref="J20:K20"/>
    <mergeCell ref="B2:F2"/>
    <mergeCell ref="H2:K2"/>
    <mergeCell ref="H35:I35"/>
    <mergeCell ref="H15:I15"/>
    <mergeCell ref="J35:K35"/>
    <mergeCell ref="J15:K15"/>
    <mergeCell ref="H3:I3"/>
    <mergeCell ref="J3:K3"/>
    <mergeCell ref="H10:I10"/>
    <mergeCell ref="J10:K10"/>
    <mergeCell ref="H25:I25"/>
    <mergeCell ref="J25:K25"/>
  </mergeCells>
  <conditionalFormatting sqref="F1 F3:F1048576">
    <cfRule type="cellIs" dxfId="3" priority="1" operator="lessThanOrEqual">
      <formula>0.0416550925925926</formula>
    </cfRule>
    <cfRule type="cellIs" dxfId="2" priority="2" operator="greaterThanOrEqual">
      <formula>0.0416666666666667</formula>
    </cfRule>
  </conditionalFormatting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C4B93-6FCE-4607-9296-5ACEB436A128}">
  <sheetPr>
    <tabColor theme="6" tint="0.59999389629810485"/>
  </sheetPr>
  <dimension ref="A1:E201"/>
  <sheetViews>
    <sheetView topLeftCell="A171" workbookViewId="0">
      <selection activeCell="A83" sqref="A83:D201"/>
    </sheetView>
  </sheetViews>
  <sheetFormatPr defaultRowHeight="14.25" x14ac:dyDescent="0.45"/>
  <cols>
    <col min="1" max="1" width="17.265625" bestFit="1" customWidth="1"/>
    <col min="3" max="3" width="27" bestFit="1" customWidth="1"/>
    <col min="4" max="4" width="9" style="81"/>
  </cols>
  <sheetData>
    <row r="1" spans="1:5" x14ac:dyDescent="0.45">
      <c r="A1" t="s">
        <v>1590</v>
      </c>
      <c r="B1" t="s">
        <v>31</v>
      </c>
      <c r="C1" t="s">
        <v>2</v>
      </c>
      <c r="D1" t="s">
        <v>1575</v>
      </c>
      <c r="E1" s="80"/>
    </row>
    <row r="2" spans="1:5" x14ac:dyDescent="0.45">
      <c r="A2" t="str">
        <f>RESULT!C4</f>
        <v>Mark Lamb</v>
      </c>
      <c r="B2" t="str" cm="1">
        <f t="array" ref="B2">_xlfn.IFS(RESULT!E4="MSEN","M",RESULT!E4="FSEN","F",ISNUMBER(SEARCH("V",RESULT!E4)),SUBSTITUTE(RESULT!E4,"V",""),ISNUMBER(SEARCH("U",RESULT!E4)),RESULT!E4,RESULT!E4="","")</f>
        <v>M</v>
      </c>
      <c r="C2" t="str">
        <f>IF(RESULT!D4="Unattached","",RESULT!D4)</f>
        <v>Keswick AC</v>
      </c>
      <c r="D2" s="81">
        <f>RESULT!F4</f>
        <v>3.591435185185185E-2</v>
      </c>
    </row>
    <row r="3" spans="1:5" x14ac:dyDescent="0.45">
      <c r="A3" t="str">
        <f>RESULT!C5</f>
        <v>Joe Cox</v>
      </c>
      <c r="B3" t="str" cm="1">
        <f t="array" ref="B3">_xlfn.IFS(RESULT!E5="MSEN","M",RESULT!E5="FSEN","F",ISNUMBER(SEARCH("V",RESULT!E5)),SUBSTITUTE(RESULT!E5,"V",""),ISNUMBER(SEARCH("U",RESULT!E5)),RESULT!E5,RESULT!E5="","")</f>
        <v>M</v>
      </c>
      <c r="C3" t="str">
        <f>IF(RESULT!D5="Unattached","",RESULT!D5)</f>
        <v>Keswick AC</v>
      </c>
      <c r="D3" s="81">
        <f>RESULT!F5</f>
        <v>3.6030092592592593E-2</v>
      </c>
    </row>
    <row r="4" spans="1:5" x14ac:dyDescent="0.45">
      <c r="A4" t="str">
        <f>RESULT!C6</f>
        <v>Jack McAtear</v>
      </c>
      <c r="B4" t="str" cm="1">
        <f t="array" ref="B4">_xlfn.IFS(RESULT!E6="MSEN","M",RESULT!E6="FSEN","F",ISNUMBER(SEARCH("V",RESULT!E6)),SUBSTITUTE(RESULT!E6,"V",""),ISNUMBER(SEARCH("U",RESULT!E6)),RESULT!E6,RESULT!E6="","")</f>
        <v>M</v>
      </c>
      <c r="C4" t="str">
        <f>IF(RESULT!D6="Unattached","",RESULT!D6)</f>
        <v>Eden Runners</v>
      </c>
      <c r="D4" s="81">
        <f>RESULT!F6</f>
        <v>3.681712962962963E-2</v>
      </c>
    </row>
    <row r="5" spans="1:5" x14ac:dyDescent="0.45">
      <c r="A5" t="str">
        <f>RESULT!C7</f>
        <v>Matthew Atkinson</v>
      </c>
      <c r="B5" t="str" cm="1">
        <f t="array" ref="B5">_xlfn.IFS(RESULT!E7="MSEN","M",RESULT!E7="FSEN","F",ISNUMBER(SEARCH("V",RESULT!E7)),SUBSTITUTE(RESULT!E7,"V",""),ISNUMBER(SEARCH("U",RESULT!E7)),RESULT!E7,RESULT!E7="","")</f>
        <v>M</v>
      </c>
      <c r="C5" t="str">
        <f>IF(RESULT!D7="Unattached","",RESULT!D7)</f>
        <v>Keswick AC</v>
      </c>
      <c r="D5" s="81">
        <f>RESULT!F7</f>
        <v>3.6967592592592594E-2</v>
      </c>
    </row>
    <row r="6" spans="1:5" x14ac:dyDescent="0.45">
      <c r="A6" t="str">
        <f>RESULT!C8</f>
        <v>Michael McGleenan</v>
      </c>
      <c r="B6" t="str" cm="1">
        <f t="array" ref="B6">_xlfn.IFS(RESULT!E8="MSEN","M",RESULT!E8="FSEN","F",ISNUMBER(SEARCH("V",RESULT!E8)),SUBSTITUTE(RESULT!E8,"V",""),ISNUMBER(SEARCH("U",RESULT!E8)),RESULT!E8,RESULT!E8="","")</f>
        <v>M</v>
      </c>
      <c r="C6" t="str">
        <f>IF(RESULT!D8="Unattached","",RESULT!D8)</f>
        <v>Keswick AC</v>
      </c>
      <c r="D6" s="81">
        <f>RESULT!F8</f>
        <v>3.7037037037037035E-2</v>
      </c>
    </row>
    <row r="7" spans="1:5" x14ac:dyDescent="0.45">
      <c r="A7" t="str">
        <f>RESULT!C9</f>
        <v>Carl Bell</v>
      </c>
      <c r="B7" t="str" cm="1">
        <f t="array" ref="B7">_xlfn.IFS(RESULT!E9="MSEN","M",RESULT!E9="FSEN","F",ISNUMBER(SEARCH("V",RESULT!E9)),SUBSTITUTE(RESULT!E9,"V",""),ISNUMBER(SEARCH("U",RESULT!E9)),RESULT!E9,RESULT!E9="","")</f>
        <v>M40</v>
      </c>
      <c r="C7" t="str">
        <f>IF(RESULT!D9="Unattached","",RESULT!D9)</f>
        <v>Keswick AC</v>
      </c>
      <c r="D7" s="81">
        <f>RESULT!F9</f>
        <v>3.9293981481481478E-2</v>
      </c>
    </row>
    <row r="8" spans="1:5" x14ac:dyDescent="0.45">
      <c r="A8" t="str">
        <f>RESULT!C10</f>
        <v>James Chapman</v>
      </c>
      <c r="B8" t="str" cm="1">
        <f t="array" ref="B8">_xlfn.IFS(RESULT!E10="MSEN","M",RESULT!E10="FSEN","F",ISNUMBER(SEARCH("V",RESULT!E10)),SUBSTITUTE(RESULT!E10,"V",""),ISNUMBER(SEARCH("U",RESULT!E10)),RESULT!E10,RESULT!E10="","")</f>
        <v>M40</v>
      </c>
      <c r="C8" t="str">
        <f>IF(RESULT!D10="Unattached","",RESULT!D10)</f>
        <v>Eden Runners</v>
      </c>
      <c r="D8" s="81">
        <f>RESULT!F10</f>
        <v>3.9537037037037037E-2</v>
      </c>
    </row>
    <row r="9" spans="1:5" x14ac:dyDescent="0.45">
      <c r="A9" t="str">
        <f>RESULT!C11</f>
        <v>Rob Brown</v>
      </c>
      <c r="B9" t="str" cm="1">
        <f t="array" ref="B9">_xlfn.IFS(RESULT!E11="MSEN","M",RESULT!E11="FSEN","F",ISNUMBER(SEARCH("V",RESULT!E11)),SUBSTITUTE(RESULT!E11,"V",""),ISNUMBER(SEARCH("U",RESULT!E11)),RESULT!E11,RESULT!E11="","")</f>
        <v>M40</v>
      </c>
      <c r="C9" t="str">
        <f>IF(RESULT!D11="Unattached","",RESULT!D11)</f>
        <v>Keswick AC</v>
      </c>
      <c r="D9" s="81">
        <f>RESULT!F11</f>
        <v>4.0925925925925928E-2</v>
      </c>
    </row>
    <row r="10" spans="1:5" x14ac:dyDescent="0.45">
      <c r="A10" t="str">
        <f>RESULT!C12</f>
        <v>Jonny Howe</v>
      </c>
      <c r="B10" t="str" cm="1">
        <f t="array" ref="B10">_xlfn.IFS(RESULT!E12="MSEN","M",RESULT!E12="FSEN","F",ISNUMBER(SEARCH("V",RESULT!E12)),SUBSTITUTE(RESULT!E12,"V",""),ISNUMBER(SEARCH("U",RESULT!E12)),RESULT!E12,RESULT!E12="","")</f>
        <v>M</v>
      </c>
      <c r="C10" t="str">
        <f>IF(RESULT!D12="Unattached","",RESULT!D12)</f>
        <v>Eden Runners</v>
      </c>
      <c r="D10" s="81">
        <f>RESULT!F12</f>
        <v>4.1412037037037039E-2</v>
      </c>
    </row>
    <row r="11" spans="1:5" x14ac:dyDescent="0.45">
      <c r="A11" t="str">
        <f>RESULT!C13</f>
        <v>Dave Lund</v>
      </c>
      <c r="B11" t="str" cm="1">
        <f t="array" ref="B11">_xlfn.IFS(RESULT!E13="MSEN","M",RESULT!E13="FSEN","F",ISNUMBER(SEARCH("V",RESULT!E13)),SUBSTITUTE(RESULT!E13,"V",""),ISNUMBER(SEARCH("U",RESULT!E13)),RESULT!E13,RESULT!E13="","")</f>
        <v>M40</v>
      </c>
      <c r="C11" t="str">
        <f>IF(RESULT!D13="Unattached","",RESULT!D13)</f>
        <v>Eden Runners</v>
      </c>
      <c r="D11" s="81">
        <f>RESULT!F13</f>
        <v>4.2013888888888892E-2</v>
      </c>
    </row>
    <row r="12" spans="1:5" x14ac:dyDescent="0.45">
      <c r="A12" t="str">
        <f>RESULT!C14</f>
        <v>Carl Algeo</v>
      </c>
      <c r="B12" t="str" cm="1">
        <f t="array" ref="B12">_xlfn.IFS(RESULT!E14="MSEN","M",RESULT!E14="FSEN","F",ISNUMBER(SEARCH("V",RESULT!E14)),SUBSTITUTE(RESULT!E14,"V",""),ISNUMBER(SEARCH("U",RESULT!E14)),RESULT!E14,RESULT!E14="","")</f>
        <v>M</v>
      </c>
      <c r="C12" t="str">
        <f>IF(RESULT!D14="Unattached","",RESULT!D14)</f>
        <v>Northern Fells Running Club</v>
      </c>
      <c r="D12" s="81">
        <f>RESULT!F14</f>
        <v>4.2094907407407407E-2</v>
      </c>
    </row>
    <row r="13" spans="1:5" x14ac:dyDescent="0.45">
      <c r="A13" t="str">
        <f>RESULT!C15</f>
        <v>James Broom</v>
      </c>
      <c r="B13" t="str" cm="1">
        <f t="array" ref="B13">_xlfn.IFS(RESULT!E15="MSEN","M",RESULT!E15="FSEN","F",ISNUMBER(SEARCH("V",RESULT!E15)),SUBSTITUTE(RESULT!E15,"V",""),ISNUMBER(SEARCH("U",RESULT!E15)),RESULT!E15,RESULT!E15="","")</f>
        <v>M</v>
      </c>
      <c r="C13" t="str">
        <f>IF(RESULT!D15="Unattached","",RESULT!D15)</f>
        <v/>
      </c>
      <c r="D13" s="81">
        <f>RESULT!F15</f>
        <v>4.2280092592592591E-2</v>
      </c>
    </row>
    <row r="14" spans="1:5" x14ac:dyDescent="0.45">
      <c r="A14" t="str">
        <f>RESULT!C16</f>
        <v>Jake Clark</v>
      </c>
      <c r="B14" t="str" cm="1">
        <f t="array" ref="B14">_xlfn.IFS(RESULT!E16="MSEN","M",RESULT!E16="FSEN","F",ISNUMBER(SEARCH("V",RESULT!E16)),SUBSTITUTE(RESULT!E16,"V",""),ISNUMBER(SEARCH("U",RESULT!E16)),RESULT!E16,RESULT!E16="","")</f>
        <v>M</v>
      </c>
      <c r="C14" t="str">
        <f>IF(RESULT!D16="Unattached","",RESULT!D16)</f>
        <v>Northern Fells Running Club</v>
      </c>
      <c r="D14" s="81">
        <f>RESULT!F16</f>
        <v>4.2511574074074077E-2</v>
      </c>
    </row>
    <row r="15" spans="1:5" x14ac:dyDescent="0.45">
      <c r="A15" t="str">
        <f>RESULT!C17</f>
        <v>Alex Reed</v>
      </c>
      <c r="B15" t="str" cm="1">
        <f t="array" ref="B15">_xlfn.IFS(RESULT!E17="MSEN","M",RESULT!E17="FSEN","F",ISNUMBER(SEARCH("V",RESULT!E17)),SUBSTITUTE(RESULT!E17,"V",""),ISNUMBER(SEARCH("U",RESULT!E17)),RESULT!E17,RESULT!E17="","")</f>
        <v>M</v>
      </c>
      <c r="C15" t="str">
        <f>IF(RESULT!D17="Unattached","",RESULT!D17)</f>
        <v>Cumberland Fell Runners</v>
      </c>
      <c r="D15" s="81">
        <f>RESULT!F17</f>
        <v>4.2592592592592592E-2</v>
      </c>
    </row>
    <row r="16" spans="1:5" x14ac:dyDescent="0.45">
      <c r="A16" t="str">
        <f>RESULT!C18</f>
        <v>Jim Haworth</v>
      </c>
      <c r="B16" t="str" cm="1">
        <f t="array" ref="B16">_xlfn.IFS(RESULT!E18="MSEN","M",RESULT!E18="FSEN","F",ISNUMBER(SEARCH("V",RESULT!E18)),SUBSTITUTE(RESULT!E18,"V",""),ISNUMBER(SEARCH("U",RESULT!E18)),RESULT!E18,RESULT!E18="","")</f>
        <v>M50</v>
      </c>
      <c r="C16" t="str">
        <f>IF(RESULT!D18="Unattached","",RESULT!D18)</f>
        <v>Keswick AC</v>
      </c>
      <c r="D16" s="81">
        <f>RESULT!F18</f>
        <v>4.266203703703704E-2</v>
      </c>
    </row>
    <row r="17" spans="1:4" x14ac:dyDescent="0.45">
      <c r="A17" t="str">
        <f>RESULT!C19</f>
        <v>Mike Rudd</v>
      </c>
      <c r="B17" t="str" cm="1">
        <f t="array" ref="B17">_xlfn.IFS(RESULT!E19="MSEN","M",RESULT!E19="FSEN","F",ISNUMBER(SEARCH("V",RESULT!E19)),SUBSTITUTE(RESULT!E19,"V",""),ISNUMBER(SEARCH("U",RESULT!E19)),RESULT!E19,RESULT!E19="","")</f>
        <v>M40</v>
      </c>
      <c r="C17" t="str">
        <f>IF(RESULT!D19="Unattached","",RESULT!D19)</f>
        <v>Northern Fells Running Club</v>
      </c>
      <c r="D17" s="81">
        <f>RESULT!F19</f>
        <v>4.4363425925925924E-2</v>
      </c>
    </row>
    <row r="18" spans="1:4" x14ac:dyDescent="0.45">
      <c r="A18" t="str">
        <f>RESULT!C20</f>
        <v>Lewis James</v>
      </c>
      <c r="B18" t="str" cm="1">
        <f t="array" ref="B18">_xlfn.IFS(RESULT!E20="MSEN","M",RESULT!E20="FSEN","F",ISNUMBER(SEARCH("V",RESULT!E20)),SUBSTITUTE(RESULT!E20,"V",""),ISNUMBER(SEARCH("U",RESULT!E20)),RESULT!E20,RESULT!E20="","")</f>
        <v>M</v>
      </c>
      <c r="C18" t="str">
        <f>IF(RESULT!D20="Unattached","",RESULT!D20)</f>
        <v>Keswick AC</v>
      </c>
      <c r="D18" s="81">
        <f>RESULT!F20</f>
        <v>4.4826388888888888E-2</v>
      </c>
    </row>
    <row r="19" spans="1:4" x14ac:dyDescent="0.45">
      <c r="A19" t="str">
        <f>RESULT!C21</f>
        <v>Nick Barrallough</v>
      </c>
      <c r="B19" t="str" cm="1">
        <f t="array" ref="B19">_xlfn.IFS(RESULT!E21="MSEN","M",RESULT!E21="FSEN","F",ISNUMBER(SEARCH("V",RESULT!E21)),SUBSTITUTE(RESULT!E21,"V",""),ISNUMBER(SEARCH("U",RESULT!E21)),RESULT!E21,RESULT!E21="","")</f>
        <v>M50</v>
      </c>
      <c r="C19" t="str">
        <f>IF(RESULT!D21="Unattached","",RESULT!D21)</f>
        <v>Keswick AC</v>
      </c>
      <c r="D19" s="81">
        <f>RESULT!F21</f>
        <v>4.4861111111111109E-2</v>
      </c>
    </row>
    <row r="20" spans="1:4" x14ac:dyDescent="0.45">
      <c r="A20" t="str">
        <f>RESULT!C22</f>
        <v>Tom Lynch</v>
      </c>
      <c r="B20" t="str" cm="1">
        <f t="array" ref="B20">_xlfn.IFS(RESULT!E22="MSEN","M",RESULT!E22="FSEN","F",ISNUMBER(SEARCH("V",RESULT!E22)),SUBSTITUTE(RESULT!E22,"V",""),ISNUMBER(SEARCH("U",RESULT!E22)),RESULT!E22,RESULT!E22="","")</f>
        <v>M40</v>
      </c>
      <c r="C20" t="str">
        <f>IF(RESULT!D22="Unattached","",RESULT!D22)</f>
        <v>Ambleside AC</v>
      </c>
      <c r="D20" s="81">
        <f>RESULT!F22</f>
        <v>4.4861111111111109E-2</v>
      </c>
    </row>
    <row r="21" spans="1:4" x14ac:dyDescent="0.45">
      <c r="A21" t="str">
        <f>RESULT!C23</f>
        <v>David Holmes</v>
      </c>
      <c r="B21" t="str" cm="1">
        <f t="array" ref="B21">_xlfn.IFS(RESULT!E23="MSEN","M",RESULT!E23="FSEN","F",ISNUMBER(SEARCH("V",RESULT!E23)),SUBSTITUTE(RESULT!E23,"V",""),ISNUMBER(SEARCH("U",RESULT!E23)),RESULT!E23,RESULT!E23="","")</f>
        <v>M40</v>
      </c>
      <c r="C21" t="str">
        <f>IF(RESULT!D23="Unattached","",RESULT!D23)</f>
        <v>Border Harriers</v>
      </c>
      <c r="D21" s="81">
        <f>RESULT!F23</f>
        <v>4.5023148148148145E-2</v>
      </c>
    </row>
    <row r="22" spans="1:4" x14ac:dyDescent="0.45">
      <c r="A22" t="str">
        <f>RESULT!C24</f>
        <v>Paul Wilson</v>
      </c>
      <c r="B22" t="str" cm="1">
        <f t="array" ref="B22">_xlfn.IFS(RESULT!E24="MSEN","M",RESULT!E24="FSEN","F",ISNUMBER(SEARCH("V",RESULT!E24)),SUBSTITUTE(RESULT!E24,"V",""),ISNUMBER(SEARCH("U",RESULT!E24)),RESULT!E24,RESULT!E24="","")</f>
        <v>M50</v>
      </c>
      <c r="C22" t="str">
        <f>IF(RESULT!D24="Unattached","",RESULT!D24)</f>
        <v>Summit Ultra</v>
      </c>
      <c r="D22" s="81">
        <f>RESULT!F24</f>
        <v>4.5173611111111109E-2</v>
      </c>
    </row>
    <row r="23" spans="1:4" x14ac:dyDescent="0.45">
      <c r="A23" t="str">
        <f>RESULT!C25</f>
        <v>Matthew Steel</v>
      </c>
      <c r="B23" t="str" cm="1">
        <f t="array" ref="B23">_xlfn.IFS(RESULT!E25="MSEN","M",RESULT!E25="FSEN","F",ISNUMBER(SEARCH("V",RESULT!E25)),SUBSTITUTE(RESULT!E25,"V",""),ISNUMBER(SEARCH("U",RESULT!E25)),RESULT!E25,RESULT!E25="","")</f>
        <v>M</v>
      </c>
      <c r="C23" t="str">
        <f>IF(RESULT!D25="Unattached","",RESULT!D25)</f>
        <v>Eden Runners</v>
      </c>
      <c r="D23" s="81">
        <f>RESULT!F25</f>
        <v>4.5451388888888888E-2</v>
      </c>
    </row>
    <row r="24" spans="1:4" x14ac:dyDescent="0.45">
      <c r="A24" t="str">
        <f>RESULT!C26</f>
        <v>Sam Braithwaite</v>
      </c>
      <c r="B24" t="str" cm="1">
        <f t="array" ref="B24">_xlfn.IFS(RESULT!E26="MSEN","M",RESULT!E26="FSEN","F",ISNUMBER(SEARCH("V",RESULT!E26)),SUBSTITUTE(RESULT!E26,"V",""),ISNUMBER(SEARCH("U",RESULT!E26)),RESULT!E26,RESULT!E26="","")</f>
        <v>M</v>
      </c>
      <c r="C24" t="str">
        <f>IF(RESULT!D26="Unattached","",RESULT!D26)</f>
        <v>Eden Runners</v>
      </c>
      <c r="D24" s="81">
        <f>RESULT!F26</f>
        <v>4.5752314814814815E-2</v>
      </c>
    </row>
    <row r="25" spans="1:4" x14ac:dyDescent="0.45">
      <c r="A25" t="str">
        <f>RESULT!C27</f>
        <v>Sean Pullen</v>
      </c>
      <c r="B25" t="str" cm="1">
        <f t="array" ref="B25">_xlfn.IFS(RESULT!E27="MSEN","M",RESULT!E27="FSEN","F",ISNUMBER(SEARCH("V",RESULT!E27)),SUBSTITUTE(RESULT!E27,"V",""),ISNUMBER(SEARCH("U",RESULT!E27)),RESULT!E27,RESULT!E27="","")</f>
        <v>M</v>
      </c>
      <c r="C25" t="str">
        <f>IF(RESULT!D27="Unattached","",RESULT!D27)</f>
        <v/>
      </c>
      <c r="D25" s="81">
        <f>RESULT!F27</f>
        <v>4.583333333333333E-2</v>
      </c>
    </row>
    <row r="26" spans="1:4" x14ac:dyDescent="0.45">
      <c r="A26" t="str">
        <f>RESULT!C28</f>
        <v>John Duff</v>
      </c>
      <c r="B26" t="str" cm="1">
        <f t="array" ref="B26">_xlfn.IFS(RESULT!E28="MSEN","M",RESULT!E28="FSEN","F",ISNUMBER(SEARCH("V",RESULT!E28)),SUBSTITUTE(RESULT!E28,"V",""),ISNUMBER(SEARCH("U",RESULT!E28)),RESULT!E28,RESULT!E28="","")</f>
        <v>M50</v>
      </c>
      <c r="C26" t="str">
        <f>IF(RESULT!D28="Unattached","",RESULT!D28)</f>
        <v>Keswick AC</v>
      </c>
      <c r="D26" s="81">
        <f>RESULT!F28</f>
        <v>4.5891203703703705E-2</v>
      </c>
    </row>
    <row r="27" spans="1:4" x14ac:dyDescent="0.45">
      <c r="A27" t="str">
        <f>RESULT!C29</f>
        <v>Steve Everett</v>
      </c>
      <c r="B27" t="str" cm="1">
        <f t="array" ref="B27">_xlfn.IFS(RESULT!E29="MSEN","M",RESULT!E29="FSEN","F",ISNUMBER(SEARCH("V",RESULT!E29)),SUBSTITUTE(RESULT!E29,"V",""),ISNUMBER(SEARCH("U",RESULT!E29)),RESULT!E29,RESULT!E29="","")</f>
        <v>M60</v>
      </c>
      <c r="C27" t="str">
        <f>IF(RESULT!D29="Unattached","",RESULT!D29)</f>
        <v>Durham City Harriers</v>
      </c>
      <c r="D27" s="81">
        <f>RESULT!F29</f>
        <v>4.6307870370370367E-2</v>
      </c>
    </row>
    <row r="28" spans="1:4" x14ac:dyDescent="0.45">
      <c r="A28" t="str">
        <f>RESULT!C30</f>
        <v>Rose Singleton</v>
      </c>
      <c r="B28" t="str" cm="1">
        <f t="array" ref="B28">_xlfn.IFS(RESULT!E30="MSEN","M",RESULT!E30="FSEN","F",ISNUMBER(SEARCH("V",RESULT!E30)),SUBSTITUTE(RESULT!E30,"V",""),ISNUMBER(SEARCH("U",RESULT!E30)),RESULT!E30,RESULT!E30="","")</f>
        <v>F</v>
      </c>
      <c r="C28" t="str">
        <f>IF(RESULT!D30="Unattached","",RESULT!D30)</f>
        <v>Northern Fells Running Club</v>
      </c>
      <c r="D28" s="81">
        <f>RESULT!F30</f>
        <v>4.6516203703703705E-2</v>
      </c>
    </row>
    <row r="29" spans="1:4" x14ac:dyDescent="0.45">
      <c r="A29" t="str">
        <f>RESULT!C31</f>
        <v>Philip Pearson</v>
      </c>
      <c r="B29" t="str" cm="1">
        <f t="array" ref="B29">_xlfn.IFS(RESULT!E31="MSEN","M",RESULT!E31="FSEN","F",ISNUMBER(SEARCH("V",RESULT!E31)),SUBSTITUTE(RESULT!E31,"V",""),ISNUMBER(SEARCH("U",RESULT!E31)),RESULT!E31,RESULT!E31="","")</f>
        <v>M60</v>
      </c>
      <c r="C29" t="str">
        <f>IF(RESULT!D31="Unattached","",RESULT!D31)</f>
        <v>Northern Fells Running Club</v>
      </c>
      <c r="D29" s="81">
        <f>RESULT!F31</f>
        <v>4.6851851851851853E-2</v>
      </c>
    </row>
    <row r="30" spans="1:4" x14ac:dyDescent="0.45">
      <c r="A30" t="str">
        <f>RESULT!C32</f>
        <v>Joanna Cartmell</v>
      </c>
      <c r="B30" t="str" cm="1">
        <f t="array" ref="B30">_xlfn.IFS(RESULT!E32="MSEN","M",RESULT!E32="FSEN","F",ISNUMBER(SEARCH("V",RESULT!E32)),SUBSTITUTE(RESULT!E32,"V",""),ISNUMBER(SEARCH("U",RESULT!E32)),RESULT!E32,RESULT!E32="","")</f>
        <v>F40</v>
      </c>
      <c r="C30" t="str">
        <f>IF(RESULT!D32="Unattached","",RESULT!D32)</f>
        <v>Northern Fells Running Club</v>
      </c>
      <c r="D30" s="81">
        <f>RESULT!F32</f>
        <v>4.6851851851851853E-2</v>
      </c>
    </row>
    <row r="31" spans="1:4" x14ac:dyDescent="0.45">
      <c r="A31" t="str">
        <f>RESULT!C33</f>
        <v>Adam Malloy</v>
      </c>
      <c r="B31" t="str" cm="1">
        <f t="array" ref="B31">_xlfn.IFS(RESULT!E33="MSEN","M",RESULT!E33="FSEN","F",ISNUMBER(SEARCH("V",RESULT!E33)),SUBSTITUTE(RESULT!E33,"V",""),ISNUMBER(SEARCH("U",RESULT!E33)),RESULT!E33,RESULT!E33="","")</f>
        <v>M40</v>
      </c>
      <c r="C31" t="str">
        <f>IF(RESULT!D33="Unattached","",RESULT!D33)</f>
        <v>Northumberland Fell Runners</v>
      </c>
      <c r="D31" s="81">
        <f>RESULT!F33</f>
        <v>4.7141203703703706E-2</v>
      </c>
    </row>
    <row r="32" spans="1:4" x14ac:dyDescent="0.45">
      <c r="A32" t="str">
        <f>RESULT!C34</f>
        <v>Robyn Beaty</v>
      </c>
      <c r="B32" t="str" cm="1">
        <f t="array" ref="B32">_xlfn.IFS(RESULT!E34="MSEN","M",RESULT!E34="FSEN","F",ISNUMBER(SEARCH("V",RESULT!E34)),SUBSTITUTE(RESULT!E34,"V",""),ISNUMBER(SEARCH("U",RESULT!E34)),RESULT!E34,RESULT!E34="","")</f>
        <v>F</v>
      </c>
      <c r="C32" t="str">
        <f>IF(RESULT!D34="Unattached","",RESULT!D34)</f>
        <v>Keswick AC</v>
      </c>
      <c r="D32" s="81">
        <f>RESULT!F34</f>
        <v>4.715277777777778E-2</v>
      </c>
    </row>
    <row r="33" spans="1:4" x14ac:dyDescent="0.45">
      <c r="A33" t="str">
        <f>RESULT!C35</f>
        <v>Andrzej Rogalski</v>
      </c>
      <c r="B33" t="str" cm="1">
        <f t="array" ref="B33">_xlfn.IFS(RESULT!E35="MSEN","M",RESULT!E35="FSEN","F",ISNUMBER(SEARCH("V",RESULT!E35)),SUBSTITUTE(RESULT!E35,"V",""),ISNUMBER(SEARCH("U",RESULT!E35)),RESULT!E35,RESULT!E35="","")</f>
        <v>M40</v>
      </c>
      <c r="C33" t="str">
        <f>IF(RESULT!D35="Unattached","",RESULT!D35)</f>
        <v>Keswick AC</v>
      </c>
      <c r="D33" s="81">
        <f>RESULT!F35</f>
        <v>4.7256944444444442E-2</v>
      </c>
    </row>
    <row r="34" spans="1:4" x14ac:dyDescent="0.45">
      <c r="A34" t="str">
        <f>RESULT!C36</f>
        <v>Daniel Jackson</v>
      </c>
      <c r="B34" t="str" cm="1">
        <f t="array" ref="B34">_xlfn.IFS(RESULT!E36="MSEN","M",RESULT!E36="FSEN","F",ISNUMBER(SEARCH("V",RESULT!E36)),SUBSTITUTE(RESULT!E36,"V",""),ISNUMBER(SEARCH("U",RESULT!E36)),RESULT!E36,RESULT!E36="","")</f>
        <v>M</v>
      </c>
      <c r="C34" t="str">
        <f>IF(RESULT!D36="Unattached","",RESULT!D36)</f>
        <v>Border Harriers</v>
      </c>
      <c r="D34" s="81">
        <f>RESULT!F36</f>
        <v>4.7280092592592596E-2</v>
      </c>
    </row>
    <row r="35" spans="1:4" x14ac:dyDescent="0.45">
      <c r="A35" t="str">
        <f>RESULT!C37</f>
        <v>Robert Tansey</v>
      </c>
      <c r="B35" t="str" cm="1">
        <f t="array" ref="B35">_xlfn.IFS(RESULT!E37="MSEN","M",RESULT!E37="FSEN","F",ISNUMBER(SEARCH("V",RESULT!E37)),SUBSTITUTE(RESULT!E37,"V",""),ISNUMBER(SEARCH("U",RESULT!E37)),RESULT!E37,RESULT!E37="","")</f>
        <v>M50</v>
      </c>
      <c r="C35" t="str">
        <f>IF(RESULT!D37="Unattached","",RESULT!D37)</f>
        <v>Keswick AC</v>
      </c>
      <c r="D35" s="81">
        <f>RESULT!F37</f>
        <v>4.7534722222222221E-2</v>
      </c>
    </row>
    <row r="36" spans="1:4" x14ac:dyDescent="0.45">
      <c r="A36" t="str">
        <f>RESULT!C38</f>
        <v>Jodie Gray</v>
      </c>
      <c r="B36" t="str" cm="1">
        <f t="array" ref="B36">_xlfn.IFS(RESULT!E38="MSEN","M",RESULT!E38="FSEN","F",ISNUMBER(SEARCH("V",RESULT!E38)),SUBSTITUTE(RESULT!E38,"V",""),ISNUMBER(SEARCH("U",RESULT!E38)),RESULT!E38,RESULT!E38="","")</f>
        <v>F</v>
      </c>
      <c r="C36" t="str">
        <f>IF(RESULT!D38="Unattached","",RESULT!D38)</f>
        <v>Keswick AC</v>
      </c>
      <c r="D36" s="81">
        <f>RESULT!F38</f>
        <v>4.760416666666667E-2</v>
      </c>
    </row>
    <row r="37" spans="1:4" x14ac:dyDescent="0.45">
      <c r="A37" t="str">
        <f>RESULT!C39</f>
        <v>Dave Smith</v>
      </c>
      <c r="B37" t="str" cm="1">
        <f t="array" ref="B37">_xlfn.IFS(RESULT!E39="MSEN","M",RESULT!E39="FSEN","F",ISNUMBER(SEARCH("V",RESULT!E39)),SUBSTITUTE(RESULT!E39,"V",""),ISNUMBER(SEARCH("U",RESULT!E39)),RESULT!E39,RESULT!E39="","")</f>
        <v>M50</v>
      </c>
      <c r="C37" t="str">
        <f>IF(RESULT!D39="Unattached","",RESULT!D39)</f>
        <v>Pickering Running Club</v>
      </c>
      <c r="D37" s="81">
        <f>RESULT!F39</f>
        <v>4.7835648148148148E-2</v>
      </c>
    </row>
    <row r="38" spans="1:4" x14ac:dyDescent="0.45">
      <c r="A38" t="str">
        <f>RESULT!C40</f>
        <v>Neil Weightman</v>
      </c>
      <c r="B38" t="str" cm="1">
        <f t="array" ref="B38">_xlfn.IFS(RESULT!E40="MSEN","M",RESULT!E40="FSEN","F",ISNUMBER(SEARCH("V",RESULT!E40)),SUBSTITUTE(RESULT!E40,"V",""),ISNUMBER(SEARCH("U",RESULT!E40)),RESULT!E40,RESULT!E40="","")</f>
        <v>M60</v>
      </c>
      <c r="C38" t="str">
        <f>IF(RESULT!D40="Unattached","",RESULT!D40)</f>
        <v>Northern Fells Running Club</v>
      </c>
      <c r="D38" s="81">
        <f>RESULT!F40</f>
        <v>4.8356481481481479E-2</v>
      </c>
    </row>
    <row r="39" spans="1:4" x14ac:dyDescent="0.45">
      <c r="A39" t="str">
        <f>RESULT!C41</f>
        <v>Lou Osborn</v>
      </c>
      <c r="B39" t="str" cm="1">
        <f t="array" ref="B39">_xlfn.IFS(RESULT!E41="MSEN","M",RESULT!E41="FSEN","F",ISNUMBER(SEARCH("V",RESULT!E41)),SUBSTITUTE(RESULT!E41,"V",""),ISNUMBER(SEARCH("U",RESULT!E41)),RESULT!E41,RESULT!E41="","")</f>
        <v>F50</v>
      </c>
      <c r="C39" t="str">
        <f>IF(RESULT!D41="Unattached","",RESULT!D41)</f>
        <v>Keswick AC</v>
      </c>
      <c r="D39" s="81">
        <f>RESULT!F41</f>
        <v>4.8518518518518516E-2</v>
      </c>
    </row>
    <row r="40" spans="1:4" x14ac:dyDescent="0.45">
      <c r="A40" t="str">
        <f>RESULT!C42</f>
        <v>James Ritchie</v>
      </c>
      <c r="B40" t="str" cm="1">
        <f t="array" ref="B40">_xlfn.IFS(RESULT!E42="MSEN","M",RESULT!E42="FSEN","F",ISNUMBER(SEARCH("V",RESULT!E42)),SUBSTITUTE(RESULT!E42,"V",""),ISNUMBER(SEARCH("U",RESULT!E42)),RESULT!E42,RESULT!E42="","")</f>
        <v>M50</v>
      </c>
      <c r="C40" t="str">
        <f>IF(RESULT!D42="Unattached","",RESULT!D42)</f>
        <v>Ranelagh Harriers</v>
      </c>
      <c r="D40" s="81">
        <f>RESULT!F42</f>
        <v>5.0092592592592591E-2</v>
      </c>
    </row>
    <row r="41" spans="1:4" x14ac:dyDescent="0.45">
      <c r="A41" t="str">
        <f>RESULT!C43</f>
        <v>David Sauder</v>
      </c>
      <c r="B41" t="str" cm="1">
        <f t="array" ref="B41">_xlfn.IFS(RESULT!E43="MSEN","M",RESULT!E43="FSEN","F",ISNUMBER(SEARCH("V",RESULT!E43)),SUBSTITUTE(RESULT!E43,"V",""),ISNUMBER(SEARCH("U",RESULT!E43)),RESULT!E43,RESULT!E43="","")</f>
        <v>M</v>
      </c>
      <c r="C41" t="str">
        <f>IF(RESULT!D43="Unattached","",RESULT!D43)</f>
        <v>Eden Runners</v>
      </c>
      <c r="D41" s="81">
        <f>RESULT!F43</f>
        <v>5.0578703703703702E-2</v>
      </c>
    </row>
    <row r="42" spans="1:4" x14ac:dyDescent="0.45">
      <c r="A42" t="str">
        <f>RESULT!C44</f>
        <v>Zoe Hebblethwaite</v>
      </c>
      <c r="B42" t="str" cm="1">
        <f t="array" ref="B42">_xlfn.IFS(RESULT!E44="MSEN","M",RESULT!E44="FSEN","F",ISNUMBER(SEARCH("V",RESULT!E44)),SUBSTITUTE(RESULT!E44,"V",""),ISNUMBER(SEARCH("U",RESULT!E44)),RESULT!E44,RESULT!E44="","")</f>
        <v>F40</v>
      </c>
      <c r="C42" t="str">
        <f>IF(RESULT!D44="Unattached","",RESULT!D44)</f>
        <v>Keswick AC</v>
      </c>
      <c r="D42" s="81">
        <f>RESULT!F44</f>
        <v>5.0972222222222224E-2</v>
      </c>
    </row>
    <row r="43" spans="1:4" x14ac:dyDescent="0.45">
      <c r="A43" t="str">
        <f>RESULT!C45</f>
        <v>Christopher Cartmell</v>
      </c>
      <c r="B43" t="str" cm="1">
        <f t="array" ref="B43">_xlfn.IFS(RESULT!E45="MSEN","M",RESULT!E45="FSEN","F",ISNUMBER(SEARCH("V",RESULT!E45)),SUBSTITUTE(RESULT!E45,"V",""),ISNUMBER(SEARCH("U",RESULT!E45)),RESULT!E45,RESULT!E45="","")</f>
        <v>M50</v>
      </c>
      <c r="C43" t="str">
        <f>IF(RESULT!D45="Unattached","",RESULT!D45)</f>
        <v>Northern Fells Running Club</v>
      </c>
      <c r="D43" s="81">
        <f>RESULT!F45</f>
        <v>5.1284722222222225E-2</v>
      </c>
    </row>
    <row r="44" spans="1:4" x14ac:dyDescent="0.45">
      <c r="A44" t="str">
        <f>RESULT!C46</f>
        <v>Helen Sharman</v>
      </c>
      <c r="B44" t="str" cm="1">
        <f t="array" ref="B44">_xlfn.IFS(RESULT!E46="MSEN","M",RESULT!E46="FSEN","F",ISNUMBER(SEARCH("V",RESULT!E46)),SUBSTITUTE(RESULT!E46,"V",""),ISNUMBER(SEARCH("U",RESULT!E46)),RESULT!E46,RESULT!E46="","")</f>
        <v>F</v>
      </c>
      <c r="C44" t="str">
        <f>IF(RESULT!D46="Unattached","",RESULT!D46)</f>
        <v>Keswick AC</v>
      </c>
      <c r="D44" s="81">
        <f>RESULT!F46</f>
        <v>5.140046296296296E-2</v>
      </c>
    </row>
    <row r="45" spans="1:4" x14ac:dyDescent="0.45">
      <c r="A45" t="str">
        <f>RESULT!C47</f>
        <v>Hughie Pullen</v>
      </c>
      <c r="B45" t="str" cm="1">
        <f t="array" ref="B45">_xlfn.IFS(RESULT!E47="MSEN","M",RESULT!E47="FSEN","F",ISNUMBER(SEARCH("V",RESULT!E47)),SUBSTITUTE(RESULT!E47,"V",""),ISNUMBER(SEARCH("U",RESULT!E47)),RESULT!E47,RESULT!E47="","")</f>
        <v>M</v>
      </c>
      <c r="C45" t="str">
        <f>IF(RESULT!D47="Unattached","",RESULT!D47)</f>
        <v/>
      </c>
      <c r="D45" s="81">
        <f>RESULT!F47</f>
        <v>5.2476851851851851E-2</v>
      </c>
    </row>
    <row r="46" spans="1:4" x14ac:dyDescent="0.45">
      <c r="A46" t="str">
        <f>RESULT!C48</f>
        <v>Barry Wilkinson</v>
      </c>
      <c r="B46" t="str" cm="1">
        <f t="array" ref="B46">_xlfn.IFS(RESULT!E48="MSEN","M",RESULT!E48="FSEN","F",ISNUMBER(SEARCH("V",RESULT!E48)),SUBSTITUTE(RESULT!E48,"V",""),ISNUMBER(SEARCH("U",RESULT!E48)),RESULT!E48,RESULT!E48="","")</f>
        <v>M50</v>
      </c>
      <c r="C46" t="str">
        <f>IF(RESULT!D48="Unattached","",RESULT!D48)</f>
        <v>Borrowdale Fell Runners</v>
      </c>
      <c r="D46" s="81">
        <f>RESULT!F48</f>
        <v>5.2743055555555557E-2</v>
      </c>
    </row>
    <row r="47" spans="1:4" x14ac:dyDescent="0.45">
      <c r="A47" t="str">
        <f>RESULT!C49</f>
        <v>Paul Morris</v>
      </c>
      <c r="B47" t="str" cm="1">
        <f t="array" ref="B47">_xlfn.IFS(RESULT!E49="MSEN","M",RESULT!E49="FSEN","F",ISNUMBER(SEARCH("V",RESULT!E49)),SUBSTITUTE(RESULT!E49,"V",""),ISNUMBER(SEARCH("U",RESULT!E49)),RESULT!E49,RESULT!E49="","")</f>
        <v>M70</v>
      </c>
      <c r="C47" t="str">
        <f>IF(RESULT!D49="Unattached","",RESULT!D49)</f>
        <v>Keswick AC</v>
      </c>
      <c r="D47" s="81">
        <f>RESULT!F49</f>
        <v>5.3113425925925925E-2</v>
      </c>
    </row>
    <row r="48" spans="1:4" x14ac:dyDescent="0.45">
      <c r="A48" t="str">
        <f>RESULT!C50</f>
        <v>Gillian Atkinson</v>
      </c>
      <c r="B48" t="str" cm="1">
        <f t="array" ref="B48">_xlfn.IFS(RESULT!E50="MSEN","M",RESULT!E50="FSEN","F",ISNUMBER(SEARCH("V",RESULT!E50)),SUBSTITUTE(RESULT!E50,"V",""),ISNUMBER(SEARCH("U",RESULT!E50)),RESULT!E50,RESULT!E50="","")</f>
        <v>F60</v>
      </c>
      <c r="C48" t="str">
        <f>IF(RESULT!D50="Unattached","",RESULT!D50)</f>
        <v>Keswick AC</v>
      </c>
      <c r="D48" s="81">
        <f>RESULT!F50</f>
        <v>5.3136574074074072E-2</v>
      </c>
    </row>
    <row r="49" spans="1:4" x14ac:dyDescent="0.45">
      <c r="A49" t="str">
        <f>RESULT!C51</f>
        <v>Ben Jackson</v>
      </c>
      <c r="B49" t="str" cm="1">
        <f t="array" ref="B49">_xlfn.IFS(RESULT!E51="MSEN","M",RESULT!E51="FSEN","F",ISNUMBER(SEARCH("V",RESULT!E51)),SUBSTITUTE(RESULT!E51,"V",""),ISNUMBER(SEARCH("U",RESULT!E51)),RESULT!E51,RESULT!E51="","")</f>
        <v>M</v>
      </c>
      <c r="C49" t="str">
        <f>IF(RESULT!D51="Unattached","",RESULT!D51)</f>
        <v>Northern Fells Running Club</v>
      </c>
      <c r="D49" s="81">
        <f>RESULT!F51</f>
        <v>5.3379629629629631E-2</v>
      </c>
    </row>
    <row r="50" spans="1:4" x14ac:dyDescent="0.45">
      <c r="A50" t="str">
        <f>RESULT!C52</f>
        <v>Rachael Lewis</v>
      </c>
      <c r="B50" t="str" cm="1">
        <f t="array" ref="B50">_xlfn.IFS(RESULT!E52="MSEN","M",RESULT!E52="FSEN","F",ISNUMBER(SEARCH("V",RESULT!E52)),SUBSTITUTE(RESULT!E52,"V",""),ISNUMBER(SEARCH("U",RESULT!E52)),RESULT!E52,RESULT!E52="","")</f>
        <v>F</v>
      </c>
      <c r="C50" t="str">
        <f>IF(RESULT!D52="Unattached","",RESULT!D52)</f>
        <v>Northern Fells Running Club</v>
      </c>
      <c r="D50" s="81">
        <f>RESULT!F52</f>
        <v>5.3414351851851852E-2</v>
      </c>
    </row>
    <row r="51" spans="1:4" x14ac:dyDescent="0.45">
      <c r="A51" t="str">
        <f>RESULT!C53</f>
        <v>Natalie Hawkrigg</v>
      </c>
      <c r="B51" t="str" cm="1">
        <f t="array" ref="B51">_xlfn.IFS(RESULT!E53="MSEN","M",RESULT!E53="FSEN","F",ISNUMBER(SEARCH("V",RESULT!E53)),SUBSTITUTE(RESULT!E53,"V",""),ISNUMBER(SEARCH("U",RESULT!E53)),RESULT!E53,RESULT!E53="","")</f>
        <v>F50</v>
      </c>
      <c r="C51" t="str">
        <f>IF(RESULT!D53="Unattached","",RESULT!D53)</f>
        <v>Northern Fells Running Club</v>
      </c>
      <c r="D51" s="81">
        <f>RESULT!F53</f>
        <v>5.3564814814814815E-2</v>
      </c>
    </row>
    <row r="52" spans="1:4" x14ac:dyDescent="0.45">
      <c r="A52" t="str">
        <f>RESULT!C54</f>
        <v>David Anderson</v>
      </c>
      <c r="B52" t="str" cm="1">
        <f t="array" ref="B52">_xlfn.IFS(RESULT!E54="MSEN","M",RESULT!E54="FSEN","F",ISNUMBER(SEARCH("V",RESULT!E54)),SUBSTITUTE(RESULT!E54,"V",""),ISNUMBER(SEARCH("U",RESULT!E54)),RESULT!E54,RESULT!E54="","")</f>
        <v>M50</v>
      </c>
      <c r="C52" t="str">
        <f>IF(RESULT!D54="Unattached","",RESULT!D54)</f>
        <v>Pudsey &amp; Bramley AC</v>
      </c>
      <c r="D52" s="81">
        <f>RESULT!F54</f>
        <v>5.3703703703703705E-2</v>
      </c>
    </row>
    <row r="53" spans="1:4" x14ac:dyDescent="0.45">
      <c r="A53" t="str">
        <f>RESULT!C55</f>
        <v>Paul Simpson</v>
      </c>
      <c r="B53" t="str" cm="1">
        <f t="array" ref="B53">_xlfn.IFS(RESULT!E55="MSEN","M",RESULT!E55="FSEN","F",ISNUMBER(SEARCH("V",RESULT!E55)),SUBSTITUTE(RESULT!E55,"V",""),ISNUMBER(SEARCH("U",RESULT!E55)),RESULT!E55,RESULT!E55="","")</f>
        <v>M60</v>
      </c>
      <c r="C53" t="str">
        <f>IF(RESULT!D55="Unattached","",RESULT!D55)</f>
        <v>Ambleside AC</v>
      </c>
      <c r="D53" s="81">
        <f>RESULT!F55</f>
        <v>5.4421296296296294E-2</v>
      </c>
    </row>
    <row r="54" spans="1:4" x14ac:dyDescent="0.45">
      <c r="A54" t="str">
        <f>RESULT!C56</f>
        <v>Marco Aveta</v>
      </c>
      <c r="B54" t="str" cm="1">
        <f t="array" ref="B54">_xlfn.IFS(RESULT!E56="MSEN","M",RESULT!E56="FSEN","F",ISNUMBER(SEARCH("V",RESULT!E56)),SUBSTITUTE(RESULT!E56,"V",""),ISNUMBER(SEARCH("U",RESULT!E56)),RESULT!E56,RESULT!E56="","")</f>
        <v>M50</v>
      </c>
      <c r="C54" t="str">
        <f>IF(RESULT!D56="Unattached","",RESULT!D56)</f>
        <v>Northern Fells Running Club</v>
      </c>
      <c r="D54" s="81">
        <f>RESULT!F56</f>
        <v>5.5393518518518516E-2</v>
      </c>
    </row>
    <row r="55" spans="1:4" x14ac:dyDescent="0.45">
      <c r="A55" t="str">
        <f>RESULT!C57</f>
        <v>Digby Harris</v>
      </c>
      <c r="B55" t="str" cm="1">
        <f t="array" ref="B55">_xlfn.IFS(RESULT!E57="MSEN","M",RESULT!E57="FSEN","F",ISNUMBER(SEARCH("V",RESULT!E57)),SUBSTITUTE(RESULT!E57,"V",""),ISNUMBER(SEARCH("U",RESULT!E57)),RESULT!E57,RESULT!E57="","")</f>
        <v>M50</v>
      </c>
      <c r="C55" t="str">
        <f>IF(RESULT!D57="Unattached","",RESULT!D57)</f>
        <v>Pennine Fell Runners</v>
      </c>
      <c r="D55" s="81">
        <f>RESULT!F57</f>
        <v>5.5868055555555553E-2</v>
      </c>
    </row>
    <row r="56" spans="1:4" x14ac:dyDescent="0.45">
      <c r="A56" t="str">
        <f>RESULT!C58</f>
        <v>Jim Morris</v>
      </c>
      <c r="B56" t="str" cm="1">
        <f t="array" ref="B56">_xlfn.IFS(RESULT!E58="MSEN","M",RESULT!E58="FSEN","F",ISNUMBER(SEARCH("V",RESULT!E58)),SUBSTITUTE(RESULT!E58,"V",""),ISNUMBER(SEARCH("U",RESULT!E58)),RESULT!E58,RESULT!E58="","")</f>
        <v>M40</v>
      </c>
      <c r="C56" t="str">
        <f>IF(RESULT!D58="Unattached","",RESULT!D58)</f>
        <v>Keswick AC</v>
      </c>
      <c r="D56" s="81">
        <f>RESULT!F58</f>
        <v>5.5983796296296295E-2</v>
      </c>
    </row>
    <row r="57" spans="1:4" x14ac:dyDescent="0.45">
      <c r="A57" t="str">
        <f>RESULT!C59</f>
        <v>Shaun Hardisty</v>
      </c>
      <c r="B57" t="str" cm="1">
        <f t="array" ref="B57">_xlfn.IFS(RESULT!E59="MSEN","M",RESULT!E59="FSEN","F",ISNUMBER(SEARCH("V",RESULT!E59)),SUBSTITUTE(RESULT!E59,"V",""),ISNUMBER(SEARCH("U",RESULT!E59)),RESULT!E59,RESULT!E59="","")</f>
        <v>M50</v>
      </c>
      <c r="C57" t="str">
        <f>IF(RESULT!D59="Unattached","",RESULT!D59)</f>
        <v>Eden Runners</v>
      </c>
      <c r="D57" s="81">
        <f>RESULT!F59</f>
        <v>5.6087962962962964E-2</v>
      </c>
    </row>
    <row r="58" spans="1:4" x14ac:dyDescent="0.45">
      <c r="A58" t="str">
        <f>RESULT!C60</f>
        <v>Louise Brown</v>
      </c>
      <c r="B58" t="str" cm="1">
        <f t="array" ref="B58">_xlfn.IFS(RESULT!E60="MSEN","M",RESULT!E60="FSEN","F",ISNUMBER(SEARCH("V",RESULT!E60)),SUBSTITUTE(RESULT!E60,"V",""),ISNUMBER(SEARCH("U",RESULT!E60)),RESULT!E60,RESULT!E60="","")</f>
        <v>F50</v>
      </c>
      <c r="C58" t="str">
        <f>IF(RESULT!D60="Unattached","",RESULT!D60)</f>
        <v>Keswick AC</v>
      </c>
      <c r="D58" s="81">
        <f>RESULT!F60</f>
        <v>5.6203703703703707E-2</v>
      </c>
    </row>
    <row r="59" spans="1:4" x14ac:dyDescent="0.45">
      <c r="A59" t="str">
        <f>RESULT!C61</f>
        <v>Philip Boylin</v>
      </c>
      <c r="B59" t="str" cm="1">
        <f t="array" ref="B59">_xlfn.IFS(RESULT!E61="MSEN","M",RESULT!E61="FSEN","F",ISNUMBER(SEARCH("V",RESULT!E61)),SUBSTITUTE(RESULT!E61,"V",""),ISNUMBER(SEARCH("U",RESULT!E61)),RESULT!E61,RESULT!E61="","")</f>
        <v>M40</v>
      </c>
      <c r="C59" t="str">
        <f>IF(RESULT!D61="Unattached","",RESULT!D61)</f>
        <v>Northern Fells Running Club</v>
      </c>
      <c r="D59" s="81">
        <f>RESULT!F61</f>
        <v>5.6539351851851855E-2</v>
      </c>
    </row>
    <row r="60" spans="1:4" x14ac:dyDescent="0.45">
      <c r="A60" t="str">
        <f>RESULT!C62</f>
        <v>Andrew Woodhead</v>
      </c>
      <c r="B60" t="str" cm="1">
        <f t="array" ref="B60">_xlfn.IFS(RESULT!E62="MSEN","M",RESULT!E62="FSEN","F",ISNUMBER(SEARCH("V",RESULT!E62)),SUBSTITUTE(RESULT!E62,"V",""),ISNUMBER(SEARCH("U",RESULT!E62)),RESULT!E62,RESULT!E62="","")</f>
        <v>M</v>
      </c>
      <c r="C60" t="str">
        <f>IF(RESULT!D62="Unattached","",RESULT!D62)</f>
        <v/>
      </c>
      <c r="D60" s="81">
        <f>RESULT!F62</f>
        <v>5.7476851851851848E-2</v>
      </c>
    </row>
    <row r="61" spans="1:4" x14ac:dyDescent="0.45">
      <c r="A61" t="str">
        <f>RESULT!C63</f>
        <v>Josh Baillie</v>
      </c>
      <c r="B61" t="str" cm="1">
        <f t="array" ref="B61">_xlfn.IFS(RESULT!E63="MSEN","M",RESULT!E63="FSEN","F",ISNUMBER(SEARCH("V",RESULT!E63)),SUBSTITUTE(RESULT!E63,"V",""),ISNUMBER(SEARCH("U",RESULT!E63)),RESULT!E63,RESULT!E63="","")</f>
        <v>M</v>
      </c>
      <c r="C61" t="str">
        <f>IF(RESULT!D63="Unattached","",RESULT!D63)</f>
        <v/>
      </c>
      <c r="D61" s="81">
        <f>RESULT!F63</f>
        <v>5.8125000000000003E-2</v>
      </c>
    </row>
    <row r="62" spans="1:4" x14ac:dyDescent="0.45">
      <c r="A62" t="str">
        <f>RESULT!C64</f>
        <v>Lynne Hume</v>
      </c>
      <c r="B62" t="str" cm="1">
        <f t="array" ref="B62">_xlfn.IFS(RESULT!E64="MSEN","M",RESULT!E64="FSEN","F",ISNUMBER(SEARCH("V",RESULT!E64)),SUBSTITUTE(RESULT!E64,"V",""),ISNUMBER(SEARCH("U",RESULT!E64)),RESULT!E64,RESULT!E64="","")</f>
        <v>F40</v>
      </c>
      <c r="C62" t="str">
        <f>IF(RESULT!D64="Unattached","",RESULT!D64)</f>
        <v>Keswick AC</v>
      </c>
      <c r="D62" s="81">
        <f>RESULT!F64</f>
        <v>5.949074074074074E-2</v>
      </c>
    </row>
    <row r="63" spans="1:4" x14ac:dyDescent="0.45">
      <c r="A63" t="str">
        <f>RESULT!C65</f>
        <v>Anna Sanderson</v>
      </c>
      <c r="B63" t="str" cm="1">
        <f t="array" ref="B63">_xlfn.IFS(RESULT!E65="MSEN","M",RESULT!E65="FSEN","F",ISNUMBER(SEARCH("V",RESULT!E65)),SUBSTITUTE(RESULT!E65,"V",""),ISNUMBER(SEARCH("U",RESULT!E65)),RESULT!E65,RESULT!E65="","")</f>
        <v>F50</v>
      </c>
      <c r="C63" t="str">
        <f>IF(RESULT!D65="Unattached","",RESULT!D65)</f>
        <v>Northern Fells Running Club</v>
      </c>
      <c r="D63" s="81">
        <f>RESULT!F65</f>
        <v>6.0324074074074072E-2</v>
      </c>
    </row>
    <row r="64" spans="1:4" x14ac:dyDescent="0.45">
      <c r="A64" t="str">
        <f>RESULT!C66</f>
        <v>Claire Dickinson</v>
      </c>
      <c r="B64" t="str" cm="1">
        <f t="array" ref="B64">_xlfn.IFS(RESULT!E66="MSEN","M",RESULT!E66="FSEN","F",ISNUMBER(SEARCH("V",RESULT!E66)),SUBSTITUTE(RESULT!E66,"V",""),ISNUMBER(SEARCH("U",RESULT!E66)),RESULT!E66,RESULT!E66="","")</f>
        <v>F40</v>
      </c>
      <c r="C64" t="str">
        <f>IF(RESULT!D66="Unattached","",RESULT!D66)</f>
        <v>Northern Fells Running Club</v>
      </c>
      <c r="D64" s="81">
        <f>RESULT!F66</f>
        <v>6.0694444444444447E-2</v>
      </c>
    </row>
    <row r="65" spans="1:4" x14ac:dyDescent="0.45">
      <c r="A65" t="str">
        <f>RESULT!C67</f>
        <v>Stephen Libby</v>
      </c>
      <c r="B65" t="str" cm="1">
        <f t="array" ref="B65">_xlfn.IFS(RESULT!E67="MSEN","M",RESULT!E67="FSEN","F",ISNUMBER(SEARCH("V",RESULT!E67)),SUBSTITUTE(RESULT!E67,"V",""),ISNUMBER(SEARCH("U",RESULT!E67)),RESULT!E67,RESULT!E67="","")</f>
        <v>M60</v>
      </c>
      <c r="C65" t="str">
        <f>IF(RESULT!D67="Unattached","",RESULT!D67)</f>
        <v>Eden Runners</v>
      </c>
      <c r="D65" s="81">
        <f>RESULT!F67</f>
        <v>6.1099537037037036E-2</v>
      </c>
    </row>
    <row r="66" spans="1:4" x14ac:dyDescent="0.45">
      <c r="A66" t="str">
        <f>RESULT!C68</f>
        <v>Tanya Shepherd</v>
      </c>
      <c r="B66" t="str" cm="1">
        <f t="array" ref="B66">_xlfn.IFS(RESULT!E68="MSEN","M",RESULT!E68="FSEN","F",ISNUMBER(SEARCH("V",RESULT!E68)),SUBSTITUTE(RESULT!E68,"V",""),ISNUMBER(SEARCH("U",RESULT!E68)),RESULT!E68,RESULT!E68="","")</f>
        <v>F</v>
      </c>
      <c r="C66" t="str">
        <f>IF(RESULT!D68="Unattached","",RESULT!D68)</f>
        <v>Fell and Dale</v>
      </c>
      <c r="D66" s="81">
        <f>RESULT!F68</f>
        <v>6.5567129629629628E-2</v>
      </c>
    </row>
    <row r="67" spans="1:4" x14ac:dyDescent="0.45">
      <c r="A67" t="str">
        <f>RESULT!C69</f>
        <v>Jill Libby</v>
      </c>
      <c r="B67" t="str" cm="1">
        <f t="array" ref="B67">_xlfn.IFS(RESULT!E69="MSEN","M",RESULT!E69="FSEN","F",ISNUMBER(SEARCH("V",RESULT!E69)),SUBSTITUTE(RESULT!E69,"V",""),ISNUMBER(SEARCH("U",RESULT!E69)),RESULT!E69,RESULT!E69="","")</f>
        <v>F60</v>
      </c>
      <c r="C67" t="str">
        <f>IF(RESULT!D69="Unattached","",RESULT!D69)</f>
        <v>Eden Runners</v>
      </c>
      <c r="D67" s="81">
        <f>RESULT!F69</f>
        <v>6.5567129629629628E-2</v>
      </c>
    </row>
    <row r="68" spans="1:4" x14ac:dyDescent="0.45">
      <c r="A68" t="str">
        <f>RESULT!C70</f>
        <v>Nicky Butler</v>
      </c>
      <c r="B68" t="str" cm="1">
        <f t="array" ref="B68">_xlfn.IFS(RESULT!E70="MSEN","M",RESULT!E70="FSEN","F",ISNUMBER(SEARCH("V",RESULT!E70)),SUBSTITUTE(RESULT!E70,"V",""),ISNUMBER(SEARCH("U",RESULT!E70)),RESULT!E70,RESULT!E70="","")</f>
        <v>F60</v>
      </c>
      <c r="C68" t="str">
        <f>IF(RESULT!D70="Unattached","",RESULT!D70)</f>
        <v>Keswick AC</v>
      </c>
      <c r="D68" s="81">
        <f>RESULT!F70</f>
        <v>6.5613425925925922E-2</v>
      </c>
    </row>
    <row r="69" spans="1:4" x14ac:dyDescent="0.45">
      <c r="A69" t="str">
        <f>RESULT!C71</f>
        <v>Alistair McCaig</v>
      </c>
      <c r="B69" t="str" cm="1">
        <f t="array" ref="B69">_xlfn.IFS(RESULT!E71="MSEN","M",RESULT!E71="FSEN","F",ISNUMBER(SEARCH("V",RESULT!E71)),SUBSTITUTE(RESULT!E71,"V",""),ISNUMBER(SEARCH("U",RESULT!E71)),RESULT!E71,RESULT!E71="","")</f>
        <v>M50</v>
      </c>
      <c r="C69" t="str">
        <f>IF(RESULT!D71="Unattached","",RESULT!D71)</f>
        <v>Northern Fells Running Club</v>
      </c>
      <c r="D69" s="81">
        <f>RESULT!F71</f>
        <v>6.5671296296296297E-2</v>
      </c>
    </row>
    <row r="70" spans="1:4" x14ac:dyDescent="0.45">
      <c r="A70" t="str">
        <f>RESULT!C72</f>
        <v>Cliff Gosden</v>
      </c>
      <c r="B70" t="str" cm="1">
        <f t="array" ref="B70">_xlfn.IFS(RESULT!E72="MSEN","M",RESULT!E72="FSEN","F",ISNUMBER(SEARCH("V",RESULT!E72)),SUBSTITUTE(RESULT!E72,"V",""),ISNUMBER(SEARCH("U",RESULT!E72)),RESULT!E72,RESULT!E72="","")</f>
        <v>M70</v>
      </c>
      <c r="C70" t="str">
        <f>IF(RESULT!D72="Unattached","",RESULT!D72)</f>
        <v>Northern Fells Running Club</v>
      </c>
      <c r="D70" s="81">
        <f>RESULT!F72</f>
        <v>6.7048611111111114E-2</v>
      </c>
    </row>
    <row r="71" spans="1:4" x14ac:dyDescent="0.45">
      <c r="A71" t="str">
        <f>RESULT!C73</f>
        <v>Lesley Malarkey</v>
      </c>
      <c r="B71" t="str" cm="1">
        <f t="array" ref="B71">_xlfn.IFS(RESULT!E73="MSEN","M",RESULT!E73="FSEN","F",ISNUMBER(SEARCH("V",RESULT!E73)),SUBSTITUTE(RESULT!E73,"V",""),ISNUMBER(SEARCH("U",RESULT!E73)),RESULT!E73,RESULT!E73="","")</f>
        <v>F70</v>
      </c>
      <c r="C71" t="str">
        <f>IF(RESULT!D73="Unattached","",RESULT!D73)</f>
        <v>Keswick AC</v>
      </c>
      <c r="D71" s="81">
        <f>RESULT!F73</f>
        <v>6.8819444444444447E-2</v>
      </c>
    </row>
    <row r="72" spans="1:4" x14ac:dyDescent="0.45">
      <c r="A72" t="str">
        <f>RESULT!C74</f>
        <v/>
      </c>
      <c r="B72" t="str" cm="1">
        <f t="array" ref="B72">_xlfn.IFS(RESULT!E74="MSEN","M",RESULT!E74="FSEN","F",ISNUMBER(SEARCH("V",RESULT!E74)),SUBSTITUTE(RESULT!E74,"V",""),ISNUMBER(SEARCH("U",RESULT!E74)),RESULT!E74,RESULT!E74="","")</f>
        <v/>
      </c>
      <c r="C72" t="str">
        <f>IF(RESULT!D74="Unattached","",RESULT!D74)</f>
        <v/>
      </c>
      <c r="D72" s="81" t="str">
        <f>RESULT!F74</f>
        <v/>
      </c>
    </row>
    <row r="73" spans="1:4" x14ac:dyDescent="0.45">
      <c r="A73" t="str">
        <f>RESULT!C75</f>
        <v/>
      </c>
      <c r="B73" t="str" cm="1">
        <f t="array" ref="B73">_xlfn.IFS(RESULT!E75="MSEN","M",RESULT!E75="FSEN","F",ISNUMBER(SEARCH("V",RESULT!E75)),SUBSTITUTE(RESULT!E75,"V",""),ISNUMBER(SEARCH("U",RESULT!E75)),RESULT!E75,RESULT!E75="","")</f>
        <v/>
      </c>
      <c r="C73" t="str">
        <f>IF(RESULT!D75="Unattached","",RESULT!D75)</f>
        <v/>
      </c>
      <c r="D73" s="81" t="str">
        <f>RESULT!F75</f>
        <v/>
      </c>
    </row>
    <row r="74" spans="1:4" x14ac:dyDescent="0.45">
      <c r="A74" t="str">
        <f>RESULT!C76</f>
        <v/>
      </c>
      <c r="B74" t="str" cm="1">
        <f t="array" ref="B74">_xlfn.IFS(RESULT!E76="MSEN","M",RESULT!E76="FSEN","F",ISNUMBER(SEARCH("V",RESULT!E76)),SUBSTITUTE(RESULT!E76,"V",""),ISNUMBER(SEARCH("U",RESULT!E76)),RESULT!E76,RESULT!E76="","")</f>
        <v/>
      </c>
      <c r="C74" t="str">
        <f>IF(RESULT!D76="Unattached","",RESULT!D76)</f>
        <v/>
      </c>
      <c r="D74" s="81" t="str">
        <f>RESULT!F76</f>
        <v/>
      </c>
    </row>
    <row r="75" spans="1:4" x14ac:dyDescent="0.45">
      <c r="A75" t="str">
        <f>RESULT!C77</f>
        <v/>
      </c>
      <c r="B75" t="str" cm="1">
        <f t="array" ref="B75">_xlfn.IFS(RESULT!E77="MSEN","M",RESULT!E77="FSEN","F",ISNUMBER(SEARCH("V",RESULT!E77)),SUBSTITUTE(RESULT!E77,"V",""),ISNUMBER(SEARCH("U",RESULT!E77)),RESULT!E77,RESULT!E77="","")</f>
        <v/>
      </c>
      <c r="C75" t="str">
        <f>IF(RESULT!D77="Unattached","",RESULT!D77)</f>
        <v/>
      </c>
      <c r="D75" s="81" t="str">
        <f>RESULT!F77</f>
        <v/>
      </c>
    </row>
    <row r="76" spans="1:4" x14ac:dyDescent="0.45">
      <c r="A76" t="str">
        <f>RESULT!C78</f>
        <v/>
      </c>
      <c r="B76" t="str" cm="1">
        <f t="array" ref="B76">_xlfn.IFS(RESULT!E78="MSEN","M",RESULT!E78="FSEN","F",ISNUMBER(SEARCH("V",RESULT!E78)),SUBSTITUTE(RESULT!E78,"V",""),ISNUMBER(SEARCH("U",RESULT!E78)),RESULT!E78,RESULT!E78="","")</f>
        <v/>
      </c>
      <c r="C76" t="str">
        <f>IF(RESULT!D78="Unattached","",RESULT!D78)</f>
        <v/>
      </c>
      <c r="D76" s="81" t="str">
        <f>RESULT!F78</f>
        <v/>
      </c>
    </row>
    <row r="77" spans="1:4" x14ac:dyDescent="0.45">
      <c r="A77" t="str">
        <f>RESULT!C79</f>
        <v/>
      </c>
      <c r="B77" t="str" cm="1">
        <f t="array" ref="B77">_xlfn.IFS(RESULT!E79="MSEN","M",RESULT!E79="FSEN","F",ISNUMBER(SEARCH("V",RESULT!E79)),SUBSTITUTE(RESULT!E79,"V",""),ISNUMBER(SEARCH("U",RESULT!E79)),RESULT!E79,RESULT!E79="","")</f>
        <v/>
      </c>
      <c r="C77" t="str">
        <f>IF(RESULT!D79="Unattached","",RESULT!D79)</f>
        <v/>
      </c>
      <c r="D77" s="81" t="str">
        <f>RESULT!F79</f>
        <v/>
      </c>
    </row>
    <row r="78" spans="1:4" x14ac:dyDescent="0.45">
      <c r="A78" t="str">
        <f>RESULT!C80</f>
        <v/>
      </c>
      <c r="B78" t="str" cm="1">
        <f t="array" ref="B78">_xlfn.IFS(RESULT!E80="MSEN","M",RESULT!E80="FSEN","F",ISNUMBER(SEARCH("V",RESULT!E80)),SUBSTITUTE(RESULT!E80,"V",""),ISNUMBER(SEARCH("U",RESULT!E80)),RESULT!E80,RESULT!E80="","")</f>
        <v/>
      </c>
      <c r="C78" t="str">
        <f>IF(RESULT!D80="Unattached","",RESULT!D80)</f>
        <v/>
      </c>
      <c r="D78" s="81" t="str">
        <f>RESULT!F80</f>
        <v/>
      </c>
    </row>
    <row r="79" spans="1:4" x14ac:dyDescent="0.45">
      <c r="A79" t="str">
        <f>RESULT!C81</f>
        <v/>
      </c>
      <c r="B79" t="str" cm="1">
        <f t="array" ref="B79">_xlfn.IFS(RESULT!E81="MSEN","M",RESULT!E81="FSEN","F",ISNUMBER(SEARCH("V",RESULT!E81)),SUBSTITUTE(RESULT!E81,"V",""),ISNUMBER(SEARCH("U",RESULT!E81)),RESULT!E81,RESULT!E81="","")</f>
        <v/>
      </c>
      <c r="C79" t="str">
        <f>IF(RESULT!D81="Unattached","",RESULT!D81)</f>
        <v/>
      </c>
      <c r="D79" s="81" t="str">
        <f>RESULT!F81</f>
        <v/>
      </c>
    </row>
    <row r="80" spans="1:4" x14ac:dyDescent="0.45">
      <c r="A80" t="str">
        <f>RESULT!C82</f>
        <v/>
      </c>
      <c r="B80" t="str" cm="1">
        <f t="array" ref="B80">_xlfn.IFS(RESULT!E82="MSEN","M",RESULT!E82="FSEN","F",ISNUMBER(SEARCH("V",RESULT!E82)),SUBSTITUTE(RESULT!E82,"V",""),ISNUMBER(SEARCH("U",RESULT!E82)),RESULT!E82,RESULT!E82="","")</f>
        <v/>
      </c>
      <c r="C80" t="str">
        <f>IF(RESULT!D82="Unattached","",RESULT!D82)</f>
        <v/>
      </c>
      <c r="D80" s="81" t="str">
        <f>RESULT!F82</f>
        <v/>
      </c>
    </row>
    <row r="81" spans="1:4" x14ac:dyDescent="0.45">
      <c r="A81" t="str">
        <f>RESULT!C83</f>
        <v/>
      </c>
      <c r="B81" t="str" cm="1">
        <f t="array" ref="B81">_xlfn.IFS(RESULT!E83="MSEN","M",RESULT!E83="FSEN","F",ISNUMBER(SEARCH("V",RESULT!E83)),SUBSTITUTE(RESULT!E83,"V",""),ISNUMBER(SEARCH("U",RESULT!E83)),RESULT!E83,RESULT!E83="","")</f>
        <v/>
      </c>
      <c r="C81" t="str">
        <f>IF(RESULT!D83="Unattached","",RESULT!D83)</f>
        <v/>
      </c>
      <c r="D81" s="81" t="str">
        <f>RESULT!F83</f>
        <v/>
      </c>
    </row>
    <row r="82" spans="1:4" x14ac:dyDescent="0.45">
      <c r="A82" t="str">
        <f>RESULT!C84</f>
        <v/>
      </c>
      <c r="B82" t="str" cm="1">
        <f t="array" ref="B82">_xlfn.IFS(RESULT!E84="MSEN","M",RESULT!E84="FSEN","F",ISNUMBER(SEARCH("V",RESULT!E84)),SUBSTITUTE(RESULT!E84,"V",""),ISNUMBER(SEARCH("U",RESULT!E84)),RESULT!E84,RESULT!E84="","")</f>
        <v/>
      </c>
      <c r="C82" t="str">
        <f>IF(RESULT!D84="Unattached","",RESULT!D84)</f>
        <v/>
      </c>
      <c r="D82" s="81" t="str">
        <f>RESULT!F84</f>
        <v/>
      </c>
    </row>
    <row r="83" spans="1:4" x14ac:dyDescent="0.45">
      <c r="A83" t="str">
        <f>RESULT!C85</f>
        <v/>
      </c>
      <c r="B83" t="str" cm="1">
        <f t="array" ref="B83">_xlfn.IFS(RESULT!E85="MSEN","M",RESULT!E85="FSEN","F",ISNUMBER(SEARCH("V",RESULT!E85)),SUBSTITUTE(RESULT!E85,"V",""),ISNUMBER(SEARCH("U",RESULT!E85)),RESULT!E85,RESULT!E85="","")</f>
        <v/>
      </c>
      <c r="C83" t="str">
        <f>IF(RESULT!D85="Unattached","",RESULT!D85)</f>
        <v/>
      </c>
      <c r="D83" s="81" t="str">
        <f>RESULT!F85</f>
        <v/>
      </c>
    </row>
    <row r="84" spans="1:4" x14ac:dyDescent="0.45">
      <c r="A84" t="str">
        <f>RESULT!C86</f>
        <v/>
      </c>
      <c r="B84" t="str" cm="1">
        <f t="array" ref="B84">_xlfn.IFS(RESULT!E86="MSEN","M",RESULT!E86="FSEN","F",ISNUMBER(SEARCH("V",RESULT!E86)),SUBSTITUTE(RESULT!E86,"V",""),ISNUMBER(SEARCH("U",RESULT!E86)),RESULT!E86,RESULT!E86="","")</f>
        <v/>
      </c>
      <c r="C84" t="str">
        <f>IF(RESULT!D86="Unattached","",RESULT!D86)</f>
        <v/>
      </c>
      <c r="D84" s="81" t="str">
        <f>RESULT!F86</f>
        <v/>
      </c>
    </row>
    <row r="85" spans="1:4" x14ac:dyDescent="0.45">
      <c r="A85" t="str">
        <f>RESULT!C87</f>
        <v/>
      </c>
      <c r="B85" t="str" cm="1">
        <f t="array" ref="B85">_xlfn.IFS(RESULT!E87="MSEN","M",RESULT!E87="FSEN","F",ISNUMBER(SEARCH("V",RESULT!E87)),SUBSTITUTE(RESULT!E87,"V",""),ISNUMBER(SEARCH("U",RESULT!E87)),RESULT!E87,RESULT!E87="","")</f>
        <v/>
      </c>
      <c r="C85" t="str">
        <f>IF(RESULT!D87="Unattached","",RESULT!D87)</f>
        <v/>
      </c>
      <c r="D85" s="81" t="str">
        <f>RESULT!F87</f>
        <v/>
      </c>
    </row>
    <row r="86" spans="1:4" x14ac:dyDescent="0.45">
      <c r="A86" t="str">
        <f>RESULT!C88</f>
        <v/>
      </c>
      <c r="B86" t="str" cm="1">
        <f t="array" ref="B86">_xlfn.IFS(RESULT!E88="MSEN","M",RESULT!E88="FSEN","F",ISNUMBER(SEARCH("V",RESULT!E88)),SUBSTITUTE(RESULT!E88,"V",""),ISNUMBER(SEARCH("U",RESULT!E88)),RESULT!E88,RESULT!E88="","")</f>
        <v/>
      </c>
      <c r="C86" t="str">
        <f>IF(RESULT!D88="Unattached","",RESULT!D88)</f>
        <v/>
      </c>
      <c r="D86" s="81" t="str">
        <f>RESULT!F88</f>
        <v/>
      </c>
    </row>
    <row r="87" spans="1:4" x14ac:dyDescent="0.45">
      <c r="A87" t="str">
        <f>RESULT!C89</f>
        <v/>
      </c>
      <c r="B87" t="str" cm="1">
        <f t="array" ref="B87">_xlfn.IFS(RESULT!E89="MSEN","M",RESULT!E89="FSEN","F",ISNUMBER(SEARCH("V",RESULT!E89)),SUBSTITUTE(RESULT!E89,"V",""),ISNUMBER(SEARCH("U",RESULT!E89)),RESULT!E89,RESULT!E89="","")</f>
        <v/>
      </c>
      <c r="C87" t="str">
        <f>IF(RESULT!D89="Unattached","",RESULT!D89)</f>
        <v/>
      </c>
      <c r="D87" s="81" t="str">
        <f>RESULT!F89</f>
        <v/>
      </c>
    </row>
    <row r="88" spans="1:4" x14ac:dyDescent="0.45">
      <c r="A88" t="str">
        <f>RESULT!C90</f>
        <v/>
      </c>
      <c r="B88" t="str" cm="1">
        <f t="array" ref="B88">_xlfn.IFS(RESULT!E90="MSEN","M",RESULT!E90="FSEN","F",ISNUMBER(SEARCH("V",RESULT!E90)),SUBSTITUTE(RESULT!E90,"V",""),ISNUMBER(SEARCH("U",RESULT!E90)),RESULT!E90,RESULT!E90="","")</f>
        <v/>
      </c>
      <c r="C88" t="str">
        <f>IF(RESULT!D90="Unattached","",RESULT!D90)</f>
        <v/>
      </c>
      <c r="D88" s="81" t="str">
        <f>RESULT!F90</f>
        <v/>
      </c>
    </row>
    <row r="89" spans="1:4" x14ac:dyDescent="0.45">
      <c r="A89" t="str">
        <f>RESULT!C91</f>
        <v/>
      </c>
      <c r="B89" t="str" cm="1">
        <f t="array" ref="B89">_xlfn.IFS(RESULT!E91="MSEN","M",RESULT!E91="FSEN","F",ISNUMBER(SEARCH("V",RESULT!E91)),SUBSTITUTE(RESULT!E91,"V",""),ISNUMBER(SEARCH("U",RESULT!E91)),RESULT!E91,RESULT!E91="","")</f>
        <v/>
      </c>
      <c r="C89" t="str">
        <f>IF(RESULT!D91="Unattached","",RESULT!D91)</f>
        <v/>
      </c>
      <c r="D89" s="81" t="str">
        <f>RESULT!F91</f>
        <v/>
      </c>
    </row>
    <row r="90" spans="1:4" x14ac:dyDescent="0.45">
      <c r="A90" t="str">
        <f>RESULT!C92</f>
        <v/>
      </c>
      <c r="B90" t="str" cm="1">
        <f t="array" ref="B90">_xlfn.IFS(RESULT!E92="MSEN","M",RESULT!E92="FSEN","F",ISNUMBER(SEARCH("V",RESULT!E92)),SUBSTITUTE(RESULT!E92,"V",""),ISNUMBER(SEARCH("U",RESULT!E92)),RESULT!E92,RESULT!E92="","")</f>
        <v/>
      </c>
      <c r="C90" t="str">
        <f>IF(RESULT!D92="Unattached","",RESULT!D92)</f>
        <v/>
      </c>
      <c r="D90" s="81" t="str">
        <f>RESULT!F92</f>
        <v/>
      </c>
    </row>
    <row r="91" spans="1:4" x14ac:dyDescent="0.45">
      <c r="A91" t="str">
        <f>RESULT!C93</f>
        <v/>
      </c>
      <c r="B91" t="str" cm="1">
        <f t="array" ref="B91">_xlfn.IFS(RESULT!E93="MSEN","M",RESULT!E93="FSEN","F",ISNUMBER(SEARCH("V",RESULT!E93)),SUBSTITUTE(RESULT!E93,"V",""),ISNUMBER(SEARCH("U",RESULT!E93)),RESULT!E93,RESULT!E93="","")</f>
        <v/>
      </c>
      <c r="C91" t="str">
        <f>IF(RESULT!D93="Unattached","",RESULT!D93)</f>
        <v/>
      </c>
      <c r="D91" s="81" t="str">
        <f>RESULT!F93</f>
        <v/>
      </c>
    </row>
    <row r="92" spans="1:4" x14ac:dyDescent="0.45">
      <c r="A92" t="str">
        <f>RESULT!C94</f>
        <v/>
      </c>
      <c r="B92" t="str" cm="1">
        <f t="array" ref="B92">_xlfn.IFS(RESULT!E94="MSEN","M",RESULT!E94="FSEN","F",ISNUMBER(SEARCH("V",RESULT!E94)),SUBSTITUTE(RESULT!E94,"V",""),ISNUMBER(SEARCH("U",RESULT!E94)),RESULT!E94,RESULT!E94="","")</f>
        <v/>
      </c>
      <c r="C92" t="str">
        <f>IF(RESULT!D94="Unattached","",RESULT!D94)</f>
        <v/>
      </c>
      <c r="D92" s="81" t="str">
        <f>RESULT!F94</f>
        <v/>
      </c>
    </row>
    <row r="93" spans="1:4" x14ac:dyDescent="0.45">
      <c r="A93" t="str">
        <f>RESULT!C95</f>
        <v/>
      </c>
      <c r="B93" t="str" cm="1">
        <f t="array" ref="B93">_xlfn.IFS(RESULT!E95="MSEN","M",RESULT!E95="FSEN","F",ISNUMBER(SEARCH("V",RESULT!E95)),SUBSTITUTE(RESULT!E95,"V",""),ISNUMBER(SEARCH("U",RESULT!E95)),RESULT!E95,RESULT!E95="","")</f>
        <v/>
      </c>
      <c r="C93" t="str">
        <f>IF(RESULT!D95="Unattached","",RESULT!D95)</f>
        <v/>
      </c>
      <c r="D93" s="81" t="str">
        <f>RESULT!F95</f>
        <v/>
      </c>
    </row>
    <row r="94" spans="1:4" x14ac:dyDescent="0.45">
      <c r="A94" t="str">
        <f>RESULT!C96</f>
        <v/>
      </c>
      <c r="B94" t="str" cm="1">
        <f t="array" ref="B94">_xlfn.IFS(RESULT!E96="MSEN","M",RESULT!E96="FSEN","F",ISNUMBER(SEARCH("V",RESULT!E96)),SUBSTITUTE(RESULT!E96,"V",""),ISNUMBER(SEARCH("U",RESULT!E96)),RESULT!E96,RESULT!E96="","")</f>
        <v/>
      </c>
      <c r="C94" t="str">
        <f>IF(RESULT!D96="Unattached","",RESULT!D96)</f>
        <v/>
      </c>
      <c r="D94" s="81" t="str">
        <f>RESULT!F96</f>
        <v/>
      </c>
    </row>
    <row r="95" spans="1:4" x14ac:dyDescent="0.45">
      <c r="A95" t="str">
        <f>RESULT!C97</f>
        <v/>
      </c>
      <c r="B95" t="str" cm="1">
        <f t="array" ref="B95">_xlfn.IFS(RESULT!E97="MSEN","M",RESULT!E97="FSEN","F",ISNUMBER(SEARCH("V",RESULT!E97)),SUBSTITUTE(RESULT!E97,"V",""),ISNUMBER(SEARCH("U",RESULT!E97)),RESULT!E97,RESULT!E97="","")</f>
        <v/>
      </c>
      <c r="C95" t="str">
        <f>IF(RESULT!D97="Unattached","",RESULT!D97)</f>
        <v/>
      </c>
      <c r="D95" s="81" t="str">
        <f>RESULT!F97</f>
        <v/>
      </c>
    </row>
    <row r="96" spans="1:4" x14ac:dyDescent="0.45">
      <c r="A96" t="str">
        <f>RESULT!C98</f>
        <v/>
      </c>
      <c r="B96" t="str" cm="1">
        <f t="array" ref="B96">_xlfn.IFS(RESULT!E98="MSEN","M",RESULT!E98="FSEN","F",ISNUMBER(SEARCH("V",RESULT!E98)),SUBSTITUTE(RESULT!E98,"V",""),ISNUMBER(SEARCH("U",RESULT!E98)),RESULT!E98,RESULT!E98="","")</f>
        <v/>
      </c>
      <c r="C96" t="str">
        <f>IF(RESULT!D98="Unattached","",RESULT!D98)</f>
        <v/>
      </c>
      <c r="D96" s="81" t="str">
        <f>RESULT!F98</f>
        <v/>
      </c>
    </row>
    <row r="97" spans="1:4" x14ac:dyDescent="0.45">
      <c r="A97" t="str">
        <f>RESULT!C99</f>
        <v/>
      </c>
      <c r="B97" t="str" cm="1">
        <f t="array" ref="B97">_xlfn.IFS(RESULT!E99="MSEN","M",RESULT!E99="FSEN","F",ISNUMBER(SEARCH("V",RESULT!E99)),SUBSTITUTE(RESULT!E99,"V",""),ISNUMBER(SEARCH("U",RESULT!E99)),RESULT!E99,RESULT!E99="","")</f>
        <v/>
      </c>
      <c r="C97" t="str">
        <f>IF(RESULT!D99="Unattached","",RESULT!D99)</f>
        <v/>
      </c>
      <c r="D97" s="81" t="str">
        <f>RESULT!F99</f>
        <v/>
      </c>
    </row>
    <row r="98" spans="1:4" x14ac:dyDescent="0.45">
      <c r="A98" t="str">
        <f>RESULT!C100</f>
        <v/>
      </c>
      <c r="B98" t="str" cm="1">
        <f t="array" ref="B98">_xlfn.IFS(RESULT!E100="MSEN","M",RESULT!E100="FSEN","F",ISNUMBER(SEARCH("V",RESULT!E100)),SUBSTITUTE(RESULT!E100,"V",""),ISNUMBER(SEARCH("U",RESULT!E100)),RESULT!E100,RESULT!E100="","")</f>
        <v/>
      </c>
      <c r="C98" t="str">
        <f>IF(RESULT!D100="Unattached","",RESULT!D100)</f>
        <v/>
      </c>
      <c r="D98" s="81" t="str">
        <f>RESULT!F100</f>
        <v/>
      </c>
    </row>
    <row r="99" spans="1:4" x14ac:dyDescent="0.45">
      <c r="A99" t="str">
        <f>RESULT!C101</f>
        <v/>
      </c>
      <c r="B99" t="str" cm="1">
        <f t="array" ref="B99">_xlfn.IFS(RESULT!E101="MSEN","M",RESULT!E101="FSEN","F",ISNUMBER(SEARCH("V",RESULT!E101)),SUBSTITUTE(RESULT!E101,"V",""),ISNUMBER(SEARCH("U",RESULT!E101)),RESULT!E101,RESULT!E101="","")</f>
        <v/>
      </c>
      <c r="C99" t="str">
        <f>IF(RESULT!D101="Unattached","",RESULT!D101)</f>
        <v/>
      </c>
      <c r="D99" s="81" t="str">
        <f>RESULT!F101</f>
        <v/>
      </c>
    </row>
    <row r="100" spans="1:4" x14ac:dyDescent="0.45">
      <c r="A100" t="str">
        <f>RESULT!C102</f>
        <v/>
      </c>
      <c r="B100" t="str" cm="1">
        <f t="array" ref="B100">_xlfn.IFS(RESULT!E102="MSEN","M",RESULT!E102="FSEN","F",ISNUMBER(SEARCH("V",RESULT!E102)),SUBSTITUTE(RESULT!E102,"V",""),ISNUMBER(SEARCH("U",RESULT!E102)),RESULT!E102,RESULT!E102="","")</f>
        <v/>
      </c>
      <c r="C100" t="str">
        <f>IF(RESULT!D102="Unattached","",RESULT!D102)</f>
        <v/>
      </c>
      <c r="D100" s="81" t="str">
        <f>RESULT!F102</f>
        <v/>
      </c>
    </row>
    <row r="101" spans="1:4" x14ac:dyDescent="0.45">
      <c r="A101" t="str">
        <f>RESULT!C103</f>
        <v/>
      </c>
      <c r="B101" t="str" cm="1">
        <f t="array" ref="B101">_xlfn.IFS(RESULT!E103="MSEN","M",RESULT!E103="FSEN","F",ISNUMBER(SEARCH("V",RESULT!E103)),SUBSTITUTE(RESULT!E103,"V",""),ISNUMBER(SEARCH("U",RESULT!E103)),RESULT!E103,RESULT!E103="","")</f>
        <v/>
      </c>
      <c r="C101" t="str">
        <f>IF(RESULT!D103="Unattached","",RESULT!D103)</f>
        <v/>
      </c>
      <c r="D101" s="81" t="str">
        <f>RESULT!F103</f>
        <v/>
      </c>
    </row>
    <row r="102" spans="1:4" x14ac:dyDescent="0.45">
      <c r="A102" t="str">
        <f>RESULT!C104</f>
        <v/>
      </c>
      <c r="B102" t="str" cm="1">
        <f t="array" ref="B102">_xlfn.IFS(RESULT!E104="MSEN","M",RESULT!E104="FSEN","F",ISNUMBER(SEARCH("V",RESULT!E104)),SUBSTITUTE(RESULT!E104,"V",""),ISNUMBER(SEARCH("U",RESULT!E104)),RESULT!E104,RESULT!E104="","")</f>
        <v/>
      </c>
      <c r="C102" t="str">
        <f>IF(RESULT!D104="Unattached","",RESULT!D104)</f>
        <v/>
      </c>
      <c r="D102" s="81" t="str">
        <f>RESULT!F104</f>
        <v/>
      </c>
    </row>
    <row r="103" spans="1:4" x14ac:dyDescent="0.45">
      <c r="A103" t="str">
        <f>RESULT!C105</f>
        <v/>
      </c>
      <c r="B103" t="str" cm="1">
        <f t="array" ref="B103">_xlfn.IFS(RESULT!E105="MSEN","M",RESULT!E105="FSEN","F",ISNUMBER(SEARCH("V",RESULT!E105)),SUBSTITUTE(RESULT!E105,"V",""),ISNUMBER(SEARCH("U",RESULT!E105)),RESULT!E105,RESULT!E105="","")</f>
        <v/>
      </c>
      <c r="C103" t="str">
        <f>IF(RESULT!D105="Unattached","",RESULT!D105)</f>
        <v/>
      </c>
      <c r="D103" s="81" t="str">
        <f>RESULT!F105</f>
        <v/>
      </c>
    </row>
    <row r="104" spans="1:4" x14ac:dyDescent="0.45">
      <c r="A104" t="str">
        <f>RESULT!C106</f>
        <v/>
      </c>
      <c r="B104" t="str" cm="1">
        <f t="array" ref="B104">_xlfn.IFS(RESULT!E106="MSEN","M",RESULT!E106="FSEN","F",ISNUMBER(SEARCH("V",RESULT!E106)),SUBSTITUTE(RESULT!E106,"V",""),ISNUMBER(SEARCH("U",RESULT!E106)),RESULT!E106,RESULT!E106="","")</f>
        <v/>
      </c>
      <c r="C104" t="str">
        <f>IF(RESULT!D106="Unattached","",RESULT!D106)</f>
        <v/>
      </c>
      <c r="D104" s="81" t="str">
        <f>RESULT!F106</f>
        <v/>
      </c>
    </row>
    <row r="105" spans="1:4" x14ac:dyDescent="0.45">
      <c r="A105" t="str">
        <f>RESULT!C107</f>
        <v/>
      </c>
      <c r="B105" t="str" cm="1">
        <f t="array" ref="B105">_xlfn.IFS(RESULT!E107="MSEN","M",RESULT!E107="FSEN","F",ISNUMBER(SEARCH("V",RESULT!E107)),SUBSTITUTE(RESULT!E107,"V",""),ISNUMBER(SEARCH("U",RESULT!E107)),RESULT!E107,RESULT!E107="","")</f>
        <v/>
      </c>
      <c r="C105" t="str">
        <f>IF(RESULT!D107="Unattached","",RESULT!D107)</f>
        <v/>
      </c>
      <c r="D105" s="81" t="str">
        <f>RESULT!F107</f>
        <v/>
      </c>
    </row>
    <row r="106" spans="1:4" x14ac:dyDescent="0.45">
      <c r="A106" t="str">
        <f>RESULT!C108</f>
        <v/>
      </c>
      <c r="B106" t="str" cm="1">
        <f t="array" ref="B106">_xlfn.IFS(RESULT!E108="MSEN","M",RESULT!E108="FSEN","F",ISNUMBER(SEARCH("V",RESULT!E108)),SUBSTITUTE(RESULT!E108,"V",""),ISNUMBER(SEARCH("U",RESULT!E108)),RESULT!E108,RESULT!E108="","")</f>
        <v/>
      </c>
      <c r="C106" t="str">
        <f>IF(RESULT!D108="Unattached","",RESULT!D108)</f>
        <v/>
      </c>
      <c r="D106" s="81" t="str">
        <f>RESULT!F108</f>
        <v/>
      </c>
    </row>
    <row r="107" spans="1:4" x14ac:dyDescent="0.45">
      <c r="A107" t="str">
        <f>RESULT!C109</f>
        <v/>
      </c>
      <c r="B107" t="str" cm="1">
        <f t="array" ref="B107">_xlfn.IFS(RESULT!E109="MSEN","M",RESULT!E109="FSEN","F",ISNUMBER(SEARCH("V",RESULT!E109)),SUBSTITUTE(RESULT!E109,"V",""),ISNUMBER(SEARCH("U",RESULT!E109)),RESULT!E109,RESULT!E109="","")</f>
        <v/>
      </c>
      <c r="C107" t="str">
        <f>IF(RESULT!D109="Unattached","",RESULT!D109)</f>
        <v/>
      </c>
      <c r="D107" s="81" t="str">
        <f>RESULT!F109</f>
        <v/>
      </c>
    </row>
    <row r="108" spans="1:4" x14ac:dyDescent="0.45">
      <c r="A108" t="str">
        <f>RESULT!C110</f>
        <v/>
      </c>
      <c r="B108" t="str" cm="1">
        <f t="array" ref="B108">_xlfn.IFS(RESULT!E110="MSEN","M",RESULT!E110="FSEN","F",ISNUMBER(SEARCH("V",RESULT!E110)),SUBSTITUTE(RESULT!E110,"V",""),ISNUMBER(SEARCH("U",RESULT!E110)),RESULT!E110,RESULT!E110="","")</f>
        <v/>
      </c>
      <c r="C108" t="str">
        <f>IF(RESULT!D110="Unattached","",RESULT!D110)</f>
        <v/>
      </c>
      <c r="D108" s="81" t="str">
        <f>RESULT!F110</f>
        <v/>
      </c>
    </row>
    <row r="109" spans="1:4" x14ac:dyDescent="0.45">
      <c r="A109" t="str">
        <f>RESULT!C111</f>
        <v/>
      </c>
      <c r="B109" t="str" cm="1">
        <f t="array" ref="B109">_xlfn.IFS(RESULT!E111="MSEN","M",RESULT!E111="FSEN","F",ISNUMBER(SEARCH("V",RESULT!E111)),SUBSTITUTE(RESULT!E111,"V",""),ISNUMBER(SEARCH("U",RESULT!E111)),RESULT!E111,RESULT!E111="","")</f>
        <v/>
      </c>
      <c r="C109" t="str">
        <f>IF(RESULT!D111="Unattached","",RESULT!D111)</f>
        <v/>
      </c>
      <c r="D109" s="81" t="str">
        <f>RESULT!F111</f>
        <v/>
      </c>
    </row>
    <row r="110" spans="1:4" x14ac:dyDescent="0.45">
      <c r="A110" t="str">
        <f>RESULT!C112</f>
        <v/>
      </c>
      <c r="B110" t="str" cm="1">
        <f t="array" ref="B110">_xlfn.IFS(RESULT!E112="MSEN","M",RESULT!E112="FSEN","F",ISNUMBER(SEARCH("V",RESULT!E112)),SUBSTITUTE(RESULT!E112,"V",""),ISNUMBER(SEARCH("U",RESULT!E112)),RESULT!E112,RESULT!E112="","")</f>
        <v/>
      </c>
      <c r="C110" t="str">
        <f>IF(RESULT!D112="Unattached","",RESULT!D112)</f>
        <v/>
      </c>
      <c r="D110" s="81" t="str">
        <f>RESULT!F112</f>
        <v/>
      </c>
    </row>
    <row r="111" spans="1:4" x14ac:dyDescent="0.45">
      <c r="A111" t="str">
        <f>RESULT!C113</f>
        <v/>
      </c>
      <c r="B111" t="str" cm="1">
        <f t="array" ref="B111">_xlfn.IFS(RESULT!E113="MSEN","M",RESULT!E113="FSEN","F",ISNUMBER(SEARCH("V",RESULT!E113)),SUBSTITUTE(RESULT!E113,"V",""),ISNUMBER(SEARCH("U",RESULT!E113)),RESULT!E113,RESULT!E113="","")</f>
        <v/>
      </c>
      <c r="C111" t="str">
        <f>IF(RESULT!D113="Unattached","",RESULT!D113)</f>
        <v/>
      </c>
      <c r="D111" s="81" t="str">
        <f>RESULT!F113</f>
        <v/>
      </c>
    </row>
    <row r="112" spans="1:4" x14ac:dyDescent="0.45">
      <c r="A112" t="str">
        <f>RESULT!C114</f>
        <v/>
      </c>
      <c r="B112" t="str" cm="1">
        <f t="array" ref="B112">_xlfn.IFS(RESULT!E114="MSEN","M",RESULT!E114="FSEN","F",ISNUMBER(SEARCH("V",RESULT!E114)),SUBSTITUTE(RESULT!E114,"V",""),ISNUMBER(SEARCH("U",RESULT!E114)),RESULT!E114,RESULT!E114="","")</f>
        <v/>
      </c>
      <c r="C112" t="str">
        <f>IF(RESULT!D114="Unattached","",RESULT!D114)</f>
        <v/>
      </c>
      <c r="D112" s="81" t="str">
        <f>RESULT!F114</f>
        <v/>
      </c>
    </row>
    <row r="113" spans="1:4" x14ac:dyDescent="0.45">
      <c r="A113" t="str">
        <f>RESULT!C115</f>
        <v/>
      </c>
      <c r="B113" t="str" cm="1">
        <f t="array" ref="B113">_xlfn.IFS(RESULT!E115="MSEN","M",RESULT!E115="FSEN","F",ISNUMBER(SEARCH("V",RESULT!E115)),SUBSTITUTE(RESULT!E115,"V",""),ISNUMBER(SEARCH("U",RESULT!E115)),RESULT!E115,RESULT!E115="","")</f>
        <v/>
      </c>
      <c r="C113" t="str">
        <f>IF(RESULT!D115="Unattached","",RESULT!D115)</f>
        <v/>
      </c>
      <c r="D113" s="81" t="str">
        <f>RESULT!F115</f>
        <v/>
      </c>
    </row>
    <row r="114" spans="1:4" x14ac:dyDescent="0.45">
      <c r="A114" t="str">
        <f>RESULT!C116</f>
        <v/>
      </c>
      <c r="B114" t="str" cm="1">
        <f t="array" ref="B114">_xlfn.IFS(RESULT!E116="MSEN","M",RESULT!E116="FSEN","F",ISNUMBER(SEARCH("V",RESULT!E116)),SUBSTITUTE(RESULT!E116,"V",""),ISNUMBER(SEARCH("U",RESULT!E116)),RESULT!E116,RESULT!E116="","")</f>
        <v/>
      </c>
      <c r="C114" t="str">
        <f>IF(RESULT!D116="Unattached","",RESULT!D116)</f>
        <v/>
      </c>
      <c r="D114" s="81" t="str">
        <f>RESULT!F116</f>
        <v/>
      </c>
    </row>
    <row r="115" spans="1:4" x14ac:dyDescent="0.45">
      <c r="A115" t="str">
        <f>RESULT!C117</f>
        <v/>
      </c>
      <c r="B115" t="str" cm="1">
        <f t="array" ref="B115">_xlfn.IFS(RESULT!E117="MSEN","M",RESULT!E117="FSEN","F",ISNUMBER(SEARCH("V",RESULT!E117)),SUBSTITUTE(RESULT!E117,"V",""),ISNUMBER(SEARCH("U",RESULT!E117)),RESULT!E117,RESULT!E117="","")</f>
        <v/>
      </c>
      <c r="C115" t="str">
        <f>IF(RESULT!D117="Unattached","",RESULT!D117)</f>
        <v/>
      </c>
      <c r="D115" s="81" t="str">
        <f>RESULT!F117</f>
        <v/>
      </c>
    </row>
    <row r="116" spans="1:4" x14ac:dyDescent="0.45">
      <c r="A116" t="str">
        <f>RESULT!C118</f>
        <v/>
      </c>
      <c r="B116" t="str" cm="1">
        <f t="array" ref="B116">_xlfn.IFS(RESULT!E118="MSEN","M",RESULT!E118="FSEN","F",ISNUMBER(SEARCH("V",RESULT!E118)),SUBSTITUTE(RESULT!E118,"V",""),ISNUMBER(SEARCH("U",RESULT!E118)),RESULT!E118,RESULT!E118="","")</f>
        <v/>
      </c>
      <c r="C116" t="str">
        <f>IF(RESULT!D118="Unattached","",RESULT!D118)</f>
        <v/>
      </c>
      <c r="D116" s="81" t="str">
        <f>RESULT!F118</f>
        <v/>
      </c>
    </row>
    <row r="117" spans="1:4" x14ac:dyDescent="0.45">
      <c r="A117" t="str">
        <f>RESULT!C119</f>
        <v/>
      </c>
      <c r="B117" t="str" cm="1">
        <f t="array" ref="B117">_xlfn.IFS(RESULT!E119="MSEN","M",RESULT!E119="FSEN","F",ISNUMBER(SEARCH("V",RESULT!E119)),SUBSTITUTE(RESULT!E119,"V",""),ISNUMBER(SEARCH("U",RESULT!E119)),RESULT!E119,RESULT!E119="","")</f>
        <v/>
      </c>
      <c r="C117" t="str">
        <f>IF(RESULT!D119="Unattached","",RESULT!D119)</f>
        <v/>
      </c>
      <c r="D117" s="81" t="str">
        <f>RESULT!F119</f>
        <v/>
      </c>
    </row>
    <row r="118" spans="1:4" x14ac:dyDescent="0.45">
      <c r="A118" t="str">
        <f>RESULT!C120</f>
        <v/>
      </c>
      <c r="B118" t="str" cm="1">
        <f t="array" ref="B118">_xlfn.IFS(RESULT!E120="MSEN","M",RESULT!E120="FSEN","F",ISNUMBER(SEARCH("V",RESULT!E120)),SUBSTITUTE(RESULT!E120,"V",""),ISNUMBER(SEARCH("U",RESULT!E120)),RESULT!E120,RESULT!E120="","")</f>
        <v/>
      </c>
      <c r="C118" t="str">
        <f>IF(RESULT!D120="Unattached","",RESULT!D120)</f>
        <v/>
      </c>
      <c r="D118" s="81" t="str">
        <f>RESULT!F120</f>
        <v/>
      </c>
    </row>
    <row r="119" spans="1:4" x14ac:dyDescent="0.45">
      <c r="A119" t="str">
        <f>RESULT!C121</f>
        <v/>
      </c>
      <c r="B119" t="str" cm="1">
        <f t="array" ref="B119">_xlfn.IFS(RESULT!E121="MSEN","M",RESULT!E121="FSEN","F",ISNUMBER(SEARCH("V",RESULT!E121)),SUBSTITUTE(RESULT!E121,"V",""),ISNUMBER(SEARCH("U",RESULT!E121)),RESULT!E121,RESULT!E121="","")</f>
        <v/>
      </c>
      <c r="C119" t="str">
        <f>IF(RESULT!D121="Unattached","",RESULT!D121)</f>
        <v/>
      </c>
      <c r="D119" s="81" t="str">
        <f>RESULT!F121</f>
        <v/>
      </c>
    </row>
    <row r="120" spans="1:4" x14ac:dyDescent="0.45">
      <c r="A120" t="str">
        <f>RESULT!C122</f>
        <v/>
      </c>
      <c r="B120" t="str" cm="1">
        <f t="array" ref="B120">_xlfn.IFS(RESULT!E122="MSEN","M",RESULT!E122="FSEN","F",ISNUMBER(SEARCH("V",RESULT!E122)),SUBSTITUTE(RESULT!E122,"V",""),ISNUMBER(SEARCH("U",RESULT!E122)),RESULT!E122,RESULT!E122="","")</f>
        <v/>
      </c>
      <c r="C120" t="str">
        <f>IF(RESULT!D122="Unattached","",RESULT!D122)</f>
        <v/>
      </c>
      <c r="D120" s="81" t="str">
        <f>RESULT!F122</f>
        <v/>
      </c>
    </row>
    <row r="121" spans="1:4" x14ac:dyDescent="0.45">
      <c r="A121" t="str">
        <f>RESULT!C123</f>
        <v/>
      </c>
      <c r="B121" t="str" cm="1">
        <f t="array" ref="B121">_xlfn.IFS(RESULT!E123="MSEN","M",RESULT!E123="FSEN","F",ISNUMBER(SEARCH("V",RESULT!E123)),SUBSTITUTE(RESULT!E123,"V",""),ISNUMBER(SEARCH("U",RESULT!E123)),RESULT!E123,RESULT!E123="","")</f>
        <v/>
      </c>
      <c r="C121" t="str">
        <f>IF(RESULT!D123="Unattached","",RESULT!D123)</f>
        <v/>
      </c>
      <c r="D121" s="81" t="str">
        <f>RESULT!F123</f>
        <v/>
      </c>
    </row>
    <row r="122" spans="1:4" x14ac:dyDescent="0.45">
      <c r="A122" t="str">
        <f>RESULT!C124</f>
        <v/>
      </c>
      <c r="B122" t="str" cm="1">
        <f t="array" ref="B122">_xlfn.IFS(RESULT!E124="MSEN","M",RESULT!E124="FSEN","F",ISNUMBER(SEARCH("V",RESULT!E124)),SUBSTITUTE(RESULT!E124,"V",""),ISNUMBER(SEARCH("U",RESULT!E124)),RESULT!E124,RESULT!E124="","")</f>
        <v/>
      </c>
      <c r="C122" t="str">
        <f>IF(RESULT!D124="Unattached","",RESULT!D124)</f>
        <v/>
      </c>
      <c r="D122" s="81" t="str">
        <f>RESULT!F124</f>
        <v/>
      </c>
    </row>
    <row r="123" spans="1:4" x14ac:dyDescent="0.45">
      <c r="A123" t="str">
        <f>RESULT!C125</f>
        <v/>
      </c>
      <c r="B123" t="str" cm="1">
        <f t="array" ref="B123">_xlfn.IFS(RESULT!E125="MSEN","M",RESULT!E125="FSEN","F",ISNUMBER(SEARCH("V",RESULT!E125)),SUBSTITUTE(RESULT!E125,"V",""),ISNUMBER(SEARCH("U",RESULT!E125)),RESULT!E125,RESULT!E125="","")</f>
        <v/>
      </c>
      <c r="C123" t="str">
        <f>IF(RESULT!D125="Unattached","",RESULT!D125)</f>
        <v/>
      </c>
      <c r="D123" s="81" t="str">
        <f>RESULT!F125</f>
        <v/>
      </c>
    </row>
    <row r="124" spans="1:4" x14ac:dyDescent="0.45">
      <c r="A124" t="str">
        <f>RESULT!C126</f>
        <v/>
      </c>
      <c r="B124" t="str" cm="1">
        <f t="array" ref="B124">_xlfn.IFS(RESULT!E126="MSEN","M",RESULT!E126="FSEN","F",ISNUMBER(SEARCH("V",RESULT!E126)),SUBSTITUTE(RESULT!E126,"V",""),ISNUMBER(SEARCH("U",RESULT!E126)),RESULT!E126,RESULT!E126="","")</f>
        <v/>
      </c>
      <c r="C124" t="str">
        <f>IF(RESULT!D126="Unattached","",RESULT!D126)</f>
        <v/>
      </c>
      <c r="D124" s="81" t="str">
        <f>RESULT!F126</f>
        <v/>
      </c>
    </row>
    <row r="125" spans="1:4" x14ac:dyDescent="0.45">
      <c r="A125" t="str">
        <f>RESULT!C127</f>
        <v/>
      </c>
      <c r="B125" t="str" cm="1">
        <f t="array" ref="B125">_xlfn.IFS(RESULT!E127="MSEN","M",RESULT!E127="FSEN","F",ISNUMBER(SEARCH("V",RESULT!E127)),SUBSTITUTE(RESULT!E127,"V",""),ISNUMBER(SEARCH("U",RESULT!E127)),RESULT!E127,RESULT!E127="","")</f>
        <v/>
      </c>
      <c r="C125" t="str">
        <f>IF(RESULT!D127="Unattached","",RESULT!D127)</f>
        <v/>
      </c>
      <c r="D125" s="81" t="str">
        <f>RESULT!F127</f>
        <v/>
      </c>
    </row>
    <row r="126" spans="1:4" x14ac:dyDescent="0.45">
      <c r="A126" t="str">
        <f>RESULT!C128</f>
        <v/>
      </c>
      <c r="B126" t="str" cm="1">
        <f t="array" ref="B126">_xlfn.IFS(RESULT!E128="MSEN","M",RESULT!E128="FSEN","F",ISNUMBER(SEARCH("V",RESULT!E128)),SUBSTITUTE(RESULT!E128,"V",""),ISNUMBER(SEARCH("U",RESULT!E128)),RESULT!E128,RESULT!E128="","")</f>
        <v/>
      </c>
      <c r="C126" t="str">
        <f>IF(RESULT!D128="Unattached","",RESULT!D128)</f>
        <v/>
      </c>
      <c r="D126" s="81" t="str">
        <f>RESULT!F128</f>
        <v/>
      </c>
    </row>
    <row r="127" spans="1:4" x14ac:dyDescent="0.45">
      <c r="A127" t="str">
        <f>RESULT!C129</f>
        <v/>
      </c>
      <c r="B127" t="str" cm="1">
        <f t="array" ref="B127">_xlfn.IFS(RESULT!E129="MSEN","M",RESULT!E129="FSEN","F",ISNUMBER(SEARCH("V",RESULT!E129)),SUBSTITUTE(RESULT!E129,"V",""),ISNUMBER(SEARCH("U",RESULT!E129)),RESULT!E129,RESULT!E129="","")</f>
        <v/>
      </c>
      <c r="C127" t="str">
        <f>IF(RESULT!D129="Unattached","",RESULT!D129)</f>
        <v/>
      </c>
      <c r="D127" s="81" t="str">
        <f>RESULT!F129</f>
        <v/>
      </c>
    </row>
    <row r="128" spans="1:4" x14ac:dyDescent="0.45">
      <c r="A128" t="str">
        <f>RESULT!C130</f>
        <v/>
      </c>
      <c r="B128" t="str" cm="1">
        <f t="array" ref="B128">_xlfn.IFS(RESULT!E130="MSEN","M",RESULT!E130="FSEN","F",ISNUMBER(SEARCH("V",RESULT!E130)),SUBSTITUTE(RESULT!E130,"V",""),ISNUMBER(SEARCH("U",RESULT!E130)),RESULT!E130,RESULT!E130="","")</f>
        <v/>
      </c>
      <c r="C128" t="str">
        <f>IF(RESULT!D130="Unattached","",RESULT!D130)</f>
        <v/>
      </c>
      <c r="D128" s="81" t="str">
        <f>RESULT!F130</f>
        <v/>
      </c>
    </row>
    <row r="129" spans="1:4" x14ac:dyDescent="0.45">
      <c r="A129" t="str">
        <f>RESULT!C131</f>
        <v/>
      </c>
      <c r="B129" t="str" cm="1">
        <f t="array" ref="B129">_xlfn.IFS(RESULT!E131="MSEN","M",RESULT!E131="FSEN","F",ISNUMBER(SEARCH("V",RESULT!E131)),SUBSTITUTE(RESULT!E131,"V",""),ISNUMBER(SEARCH("U",RESULT!E131)),RESULT!E131,RESULT!E131="","")</f>
        <v/>
      </c>
      <c r="C129" t="str">
        <f>IF(RESULT!D131="Unattached","",RESULT!D131)</f>
        <v/>
      </c>
      <c r="D129" s="81" t="str">
        <f>RESULT!F131</f>
        <v/>
      </c>
    </row>
    <row r="130" spans="1:4" x14ac:dyDescent="0.45">
      <c r="A130" t="str">
        <f>RESULT!C132</f>
        <v/>
      </c>
      <c r="B130" t="str" cm="1">
        <f t="array" ref="B130">_xlfn.IFS(RESULT!E132="MSEN","M",RESULT!E132="FSEN","F",ISNUMBER(SEARCH("V",RESULT!E132)),SUBSTITUTE(RESULT!E132,"V",""),ISNUMBER(SEARCH("U",RESULT!E132)),RESULT!E132,RESULT!E132="","")</f>
        <v/>
      </c>
      <c r="C130" t="str">
        <f>IF(RESULT!D132="Unattached","",RESULT!D132)</f>
        <v/>
      </c>
      <c r="D130" s="81" t="str">
        <f>RESULT!F132</f>
        <v/>
      </c>
    </row>
    <row r="131" spans="1:4" x14ac:dyDescent="0.45">
      <c r="A131" t="str">
        <f>RESULT!C133</f>
        <v/>
      </c>
      <c r="B131" t="str" cm="1">
        <f t="array" ref="B131">_xlfn.IFS(RESULT!E133="MSEN","M",RESULT!E133="FSEN","F",ISNUMBER(SEARCH("V",RESULT!E133)),SUBSTITUTE(RESULT!E133,"V",""),ISNUMBER(SEARCH("U",RESULT!E133)),RESULT!E133,RESULT!E133="","")</f>
        <v/>
      </c>
      <c r="C131" t="str">
        <f>IF(RESULT!D133="Unattached","",RESULT!D133)</f>
        <v/>
      </c>
      <c r="D131" s="81" t="str">
        <f>RESULT!F133</f>
        <v/>
      </c>
    </row>
    <row r="132" spans="1:4" x14ac:dyDescent="0.45">
      <c r="A132" t="str">
        <f>RESULT!C134</f>
        <v/>
      </c>
      <c r="B132" t="str" cm="1">
        <f t="array" ref="B132">_xlfn.IFS(RESULT!E134="MSEN","M",RESULT!E134="FSEN","F",ISNUMBER(SEARCH("V",RESULT!E134)),SUBSTITUTE(RESULT!E134,"V",""),ISNUMBER(SEARCH("U",RESULT!E134)),RESULT!E134,RESULT!E134="","")</f>
        <v/>
      </c>
      <c r="C132" t="str">
        <f>IF(RESULT!D134="Unattached","",RESULT!D134)</f>
        <v/>
      </c>
      <c r="D132" s="81" t="str">
        <f>RESULT!F134</f>
        <v/>
      </c>
    </row>
    <row r="133" spans="1:4" x14ac:dyDescent="0.45">
      <c r="A133" t="str">
        <f>RESULT!C135</f>
        <v/>
      </c>
      <c r="B133" t="str" cm="1">
        <f t="array" ref="B133">_xlfn.IFS(RESULT!E135="MSEN","M",RESULT!E135="FSEN","F",ISNUMBER(SEARCH("V",RESULT!E135)),SUBSTITUTE(RESULT!E135,"V",""),ISNUMBER(SEARCH("U",RESULT!E135)),RESULT!E135,RESULT!E135="","")</f>
        <v/>
      </c>
      <c r="C133" t="str">
        <f>IF(RESULT!D135="Unattached","",RESULT!D135)</f>
        <v/>
      </c>
      <c r="D133" s="81" t="str">
        <f>RESULT!F135</f>
        <v/>
      </c>
    </row>
    <row r="134" spans="1:4" x14ac:dyDescent="0.45">
      <c r="A134" t="str">
        <f>RESULT!C136</f>
        <v/>
      </c>
      <c r="B134" t="str" cm="1">
        <f t="array" ref="B134">_xlfn.IFS(RESULT!E136="MSEN","M",RESULT!E136="FSEN","F",ISNUMBER(SEARCH("V",RESULT!E136)),SUBSTITUTE(RESULT!E136,"V",""),ISNUMBER(SEARCH("U",RESULT!E136)),RESULT!E136,RESULT!E136="","")</f>
        <v/>
      </c>
      <c r="C134" t="str">
        <f>IF(RESULT!D136="Unattached","",RESULT!D136)</f>
        <v/>
      </c>
      <c r="D134" s="81" t="str">
        <f>RESULT!F136</f>
        <v/>
      </c>
    </row>
    <row r="135" spans="1:4" x14ac:dyDescent="0.45">
      <c r="A135" t="str">
        <f>RESULT!C137</f>
        <v/>
      </c>
      <c r="B135" t="str" cm="1">
        <f t="array" ref="B135">_xlfn.IFS(RESULT!E137="MSEN","M",RESULT!E137="FSEN","F",ISNUMBER(SEARCH("V",RESULT!E137)),SUBSTITUTE(RESULT!E137,"V",""),ISNUMBER(SEARCH("U",RESULT!E137)),RESULT!E137,RESULT!E137="","")</f>
        <v/>
      </c>
      <c r="C135" t="str">
        <f>IF(RESULT!D137="Unattached","",RESULT!D137)</f>
        <v/>
      </c>
      <c r="D135" s="81" t="str">
        <f>RESULT!F137</f>
        <v/>
      </c>
    </row>
    <row r="136" spans="1:4" x14ac:dyDescent="0.45">
      <c r="A136" t="str">
        <f>RESULT!C138</f>
        <v/>
      </c>
      <c r="B136" t="str" cm="1">
        <f t="array" ref="B136">_xlfn.IFS(RESULT!E138="MSEN","M",RESULT!E138="FSEN","F",ISNUMBER(SEARCH("V",RESULT!E138)),SUBSTITUTE(RESULT!E138,"V",""),ISNUMBER(SEARCH("U",RESULT!E138)),RESULT!E138,RESULT!E138="","")</f>
        <v/>
      </c>
      <c r="C136" t="str">
        <f>IF(RESULT!D138="Unattached","",RESULT!D138)</f>
        <v/>
      </c>
      <c r="D136" s="81" t="str">
        <f>RESULT!F138</f>
        <v/>
      </c>
    </row>
    <row r="137" spans="1:4" x14ac:dyDescent="0.45">
      <c r="A137" t="str">
        <f>RESULT!C139</f>
        <v/>
      </c>
      <c r="B137" t="str" cm="1">
        <f t="array" ref="B137">_xlfn.IFS(RESULT!E139="MSEN","M",RESULT!E139="FSEN","F",ISNUMBER(SEARCH("V",RESULT!E139)),SUBSTITUTE(RESULT!E139,"V",""),ISNUMBER(SEARCH("U",RESULT!E139)),RESULT!E139,RESULT!E139="","")</f>
        <v/>
      </c>
      <c r="C137" t="str">
        <f>IF(RESULT!D139="Unattached","",RESULT!D139)</f>
        <v/>
      </c>
      <c r="D137" s="81" t="str">
        <f>RESULT!F139</f>
        <v/>
      </c>
    </row>
    <row r="138" spans="1:4" x14ac:dyDescent="0.45">
      <c r="A138" t="str">
        <f>RESULT!C140</f>
        <v/>
      </c>
      <c r="B138" t="str" cm="1">
        <f t="array" ref="B138">_xlfn.IFS(RESULT!E140="MSEN","M",RESULT!E140="FSEN","F",ISNUMBER(SEARCH("V",RESULT!E140)),SUBSTITUTE(RESULT!E140,"V",""),ISNUMBER(SEARCH("U",RESULT!E140)),RESULT!E140,RESULT!E140="","")</f>
        <v/>
      </c>
      <c r="C138" t="str">
        <f>IF(RESULT!D140="Unattached","",RESULT!D140)</f>
        <v/>
      </c>
      <c r="D138" s="81" t="str">
        <f>RESULT!F140</f>
        <v/>
      </c>
    </row>
    <row r="139" spans="1:4" x14ac:dyDescent="0.45">
      <c r="A139" t="str">
        <f>RESULT!C141</f>
        <v/>
      </c>
      <c r="B139" t="str" cm="1">
        <f t="array" ref="B139">_xlfn.IFS(RESULT!E141="MSEN","M",RESULT!E141="FSEN","F",ISNUMBER(SEARCH("V",RESULT!E141)),SUBSTITUTE(RESULT!E141,"V",""),ISNUMBER(SEARCH("U",RESULT!E141)),RESULT!E141,RESULT!E141="","")</f>
        <v/>
      </c>
      <c r="C139" t="str">
        <f>IF(RESULT!D141="Unattached","",RESULT!D141)</f>
        <v/>
      </c>
      <c r="D139" s="81" t="str">
        <f>RESULT!F141</f>
        <v/>
      </c>
    </row>
    <row r="140" spans="1:4" x14ac:dyDescent="0.45">
      <c r="A140" t="str">
        <f>RESULT!C142</f>
        <v/>
      </c>
      <c r="B140" t="str" cm="1">
        <f t="array" ref="B140">_xlfn.IFS(RESULT!E142="MSEN","M",RESULT!E142="FSEN","F",ISNUMBER(SEARCH("V",RESULT!E142)),SUBSTITUTE(RESULT!E142,"V",""),ISNUMBER(SEARCH("U",RESULT!E142)),RESULT!E142,RESULT!E142="","")</f>
        <v/>
      </c>
      <c r="C140" t="str">
        <f>IF(RESULT!D142="Unattached","",RESULT!D142)</f>
        <v/>
      </c>
      <c r="D140" s="81" t="str">
        <f>RESULT!F142</f>
        <v/>
      </c>
    </row>
    <row r="141" spans="1:4" x14ac:dyDescent="0.45">
      <c r="A141" t="str">
        <f>RESULT!C143</f>
        <v/>
      </c>
      <c r="B141" t="str" cm="1">
        <f t="array" ref="B141">_xlfn.IFS(RESULT!E143="MSEN","M",RESULT!E143="FSEN","F",ISNUMBER(SEARCH("V",RESULT!E143)),SUBSTITUTE(RESULT!E143,"V",""),ISNUMBER(SEARCH("U",RESULT!E143)),RESULT!E143,RESULT!E143="","")</f>
        <v/>
      </c>
      <c r="C141" t="str">
        <f>IF(RESULT!D143="Unattached","",RESULT!D143)</f>
        <v/>
      </c>
      <c r="D141" s="81" t="str">
        <f>RESULT!F143</f>
        <v/>
      </c>
    </row>
    <row r="142" spans="1:4" x14ac:dyDescent="0.45">
      <c r="A142" t="str">
        <f>RESULT!C144</f>
        <v/>
      </c>
      <c r="B142" t="str" cm="1">
        <f t="array" ref="B142">_xlfn.IFS(RESULT!E144="MSEN","M",RESULT!E144="FSEN","F",ISNUMBER(SEARCH("V",RESULT!E144)),SUBSTITUTE(RESULT!E144,"V",""),ISNUMBER(SEARCH("U",RESULT!E144)),RESULT!E144,RESULT!E144="","")</f>
        <v/>
      </c>
      <c r="C142" t="str">
        <f>IF(RESULT!D144="Unattached","",RESULT!D144)</f>
        <v/>
      </c>
      <c r="D142" s="81" t="str">
        <f>RESULT!F144</f>
        <v/>
      </c>
    </row>
    <row r="143" spans="1:4" x14ac:dyDescent="0.45">
      <c r="A143" t="str">
        <f>RESULT!C145</f>
        <v/>
      </c>
      <c r="B143" t="str" cm="1">
        <f t="array" ref="B143">_xlfn.IFS(RESULT!E145="MSEN","M",RESULT!E145="FSEN","F",ISNUMBER(SEARCH("V",RESULT!E145)),SUBSTITUTE(RESULT!E145,"V",""),ISNUMBER(SEARCH("U",RESULT!E145)),RESULT!E145,RESULT!E145="","")</f>
        <v/>
      </c>
      <c r="C143" t="str">
        <f>IF(RESULT!D145="Unattached","",RESULT!D145)</f>
        <v/>
      </c>
      <c r="D143" s="81" t="str">
        <f>RESULT!F145</f>
        <v/>
      </c>
    </row>
    <row r="144" spans="1:4" x14ac:dyDescent="0.45">
      <c r="A144" t="str">
        <f>RESULT!C146</f>
        <v/>
      </c>
      <c r="B144" t="str" cm="1">
        <f t="array" ref="B144">_xlfn.IFS(RESULT!E146="MSEN","M",RESULT!E146="FSEN","F",ISNUMBER(SEARCH("V",RESULT!E146)),SUBSTITUTE(RESULT!E146,"V",""),ISNUMBER(SEARCH("U",RESULT!E146)),RESULT!E146,RESULT!E146="","")</f>
        <v/>
      </c>
      <c r="C144" t="str">
        <f>IF(RESULT!D146="Unattached","",RESULT!D146)</f>
        <v/>
      </c>
      <c r="D144" s="81" t="str">
        <f>RESULT!F146</f>
        <v/>
      </c>
    </row>
    <row r="145" spans="1:4" x14ac:dyDescent="0.45">
      <c r="A145" t="str">
        <f>RESULT!C147</f>
        <v/>
      </c>
      <c r="B145" t="str" cm="1">
        <f t="array" ref="B145">_xlfn.IFS(RESULT!E147="MSEN","M",RESULT!E147="FSEN","F",ISNUMBER(SEARCH("V",RESULT!E147)),SUBSTITUTE(RESULT!E147,"V",""),ISNUMBER(SEARCH("U",RESULT!E147)),RESULT!E147,RESULT!E147="","")</f>
        <v/>
      </c>
      <c r="C145" t="str">
        <f>IF(RESULT!D147="Unattached","",RESULT!D147)</f>
        <v/>
      </c>
      <c r="D145" s="81" t="str">
        <f>RESULT!F147</f>
        <v/>
      </c>
    </row>
    <row r="146" spans="1:4" x14ac:dyDescent="0.45">
      <c r="A146" t="str">
        <f>RESULT!C148</f>
        <v/>
      </c>
      <c r="B146" t="str" cm="1">
        <f t="array" ref="B146">_xlfn.IFS(RESULT!E148="MSEN","M",RESULT!E148="FSEN","F",ISNUMBER(SEARCH("V",RESULT!E148)),SUBSTITUTE(RESULT!E148,"V",""),ISNUMBER(SEARCH("U",RESULT!E148)),RESULT!E148,RESULT!E148="","")</f>
        <v/>
      </c>
      <c r="C146" t="str">
        <f>IF(RESULT!D148="Unattached","",RESULT!D148)</f>
        <v/>
      </c>
      <c r="D146" s="81" t="str">
        <f>RESULT!F148</f>
        <v/>
      </c>
    </row>
    <row r="147" spans="1:4" x14ac:dyDescent="0.45">
      <c r="A147" t="str">
        <f>RESULT!C149</f>
        <v/>
      </c>
      <c r="B147" t="str" cm="1">
        <f t="array" ref="B147">_xlfn.IFS(RESULT!E149="MSEN","M",RESULT!E149="FSEN","F",ISNUMBER(SEARCH("V",RESULT!E149)),SUBSTITUTE(RESULT!E149,"V",""),ISNUMBER(SEARCH("U",RESULT!E149)),RESULT!E149,RESULT!E149="","")</f>
        <v/>
      </c>
      <c r="C147" t="str">
        <f>IF(RESULT!D149="Unattached","",RESULT!D149)</f>
        <v/>
      </c>
      <c r="D147" s="81" t="str">
        <f>RESULT!F149</f>
        <v/>
      </c>
    </row>
    <row r="148" spans="1:4" x14ac:dyDescent="0.45">
      <c r="A148" t="str">
        <f>RESULT!C150</f>
        <v/>
      </c>
      <c r="B148" t="str" cm="1">
        <f t="array" ref="B148">_xlfn.IFS(RESULT!E150="MSEN","M",RESULT!E150="FSEN","F",ISNUMBER(SEARCH("V",RESULT!E150)),SUBSTITUTE(RESULT!E150,"V",""),ISNUMBER(SEARCH("U",RESULT!E150)),RESULT!E150,RESULT!E150="","")</f>
        <v/>
      </c>
      <c r="C148" t="str">
        <f>IF(RESULT!D150="Unattached","",RESULT!D150)</f>
        <v/>
      </c>
      <c r="D148" s="81" t="str">
        <f>RESULT!F150</f>
        <v/>
      </c>
    </row>
    <row r="149" spans="1:4" x14ac:dyDescent="0.45">
      <c r="A149" t="str">
        <f>RESULT!C151</f>
        <v/>
      </c>
      <c r="B149" t="str" cm="1">
        <f t="array" ref="B149">_xlfn.IFS(RESULT!E151="MSEN","M",RESULT!E151="FSEN","F",ISNUMBER(SEARCH("V",RESULT!E151)),SUBSTITUTE(RESULT!E151,"V",""),ISNUMBER(SEARCH("U",RESULT!E151)),RESULT!E151,RESULT!E151="","")</f>
        <v/>
      </c>
      <c r="C149" t="str">
        <f>IF(RESULT!D151="Unattached","",RESULT!D151)</f>
        <v/>
      </c>
      <c r="D149" s="81" t="str">
        <f>RESULT!F151</f>
        <v/>
      </c>
    </row>
    <row r="150" spans="1:4" x14ac:dyDescent="0.45">
      <c r="A150" t="str">
        <f>RESULT!C152</f>
        <v/>
      </c>
      <c r="B150" t="str" cm="1">
        <f t="array" ref="B150">_xlfn.IFS(RESULT!E152="MSEN","M",RESULT!E152="FSEN","F",ISNUMBER(SEARCH("V",RESULT!E152)),SUBSTITUTE(RESULT!E152,"V",""),ISNUMBER(SEARCH("U",RESULT!E152)),RESULT!E152,RESULT!E152="","")</f>
        <v/>
      </c>
      <c r="C150" t="str">
        <f>IF(RESULT!D152="Unattached","",RESULT!D152)</f>
        <v/>
      </c>
      <c r="D150" s="81" t="str">
        <f>RESULT!F152</f>
        <v/>
      </c>
    </row>
    <row r="151" spans="1:4" x14ac:dyDescent="0.45">
      <c r="A151" t="str">
        <f>RESULT!C153</f>
        <v/>
      </c>
      <c r="B151" t="str" cm="1">
        <f t="array" ref="B151">_xlfn.IFS(RESULT!E153="MSEN","M",RESULT!E153="FSEN","F",ISNUMBER(SEARCH("V",RESULT!E153)),SUBSTITUTE(RESULT!E153,"V",""),ISNUMBER(SEARCH("U",RESULT!E153)),RESULT!E153,RESULT!E153="","")</f>
        <v/>
      </c>
      <c r="C151" t="str">
        <f>IF(RESULT!D153="Unattached","",RESULT!D153)</f>
        <v/>
      </c>
      <c r="D151" s="81" t="str">
        <f>RESULT!F153</f>
        <v/>
      </c>
    </row>
    <row r="152" spans="1:4" x14ac:dyDescent="0.45">
      <c r="A152" t="str">
        <f>RESULT!C154</f>
        <v/>
      </c>
      <c r="B152" t="str" cm="1">
        <f t="array" ref="B152">_xlfn.IFS(RESULT!E154="MSEN","M",RESULT!E154="FSEN","F",ISNUMBER(SEARCH("V",RESULT!E154)),SUBSTITUTE(RESULT!E154,"V",""),ISNUMBER(SEARCH("U",RESULT!E154)),RESULT!E154,RESULT!E154="","")</f>
        <v/>
      </c>
      <c r="C152" t="str">
        <f>IF(RESULT!D154="Unattached","",RESULT!D154)</f>
        <v/>
      </c>
      <c r="D152" s="81" t="str">
        <f>RESULT!F154</f>
        <v/>
      </c>
    </row>
    <row r="153" spans="1:4" x14ac:dyDescent="0.45">
      <c r="A153" t="str">
        <f>RESULT!C155</f>
        <v/>
      </c>
      <c r="B153" t="str" cm="1">
        <f t="array" ref="B153">_xlfn.IFS(RESULT!E155="MSEN","M",RESULT!E155="FSEN","F",ISNUMBER(SEARCH("V",RESULT!E155)),SUBSTITUTE(RESULT!E155,"V",""),ISNUMBER(SEARCH("U",RESULT!E155)),RESULT!E155,RESULT!E155="","")</f>
        <v/>
      </c>
      <c r="C153" t="str">
        <f>IF(RESULT!D155="Unattached","",RESULT!D155)</f>
        <v/>
      </c>
      <c r="D153" s="81" t="str">
        <f>RESULT!F155</f>
        <v/>
      </c>
    </row>
    <row r="154" spans="1:4" x14ac:dyDescent="0.45">
      <c r="A154" t="str">
        <f>RESULT!C156</f>
        <v/>
      </c>
      <c r="B154" t="str" cm="1">
        <f t="array" ref="B154">_xlfn.IFS(RESULT!E156="MSEN","M",RESULT!E156="FSEN","F",ISNUMBER(SEARCH("V",RESULT!E156)),SUBSTITUTE(RESULT!E156,"V",""),ISNUMBER(SEARCH("U",RESULT!E156)),RESULT!E156,RESULT!E156="","")</f>
        <v/>
      </c>
      <c r="C154" t="str">
        <f>IF(RESULT!D156="Unattached","",RESULT!D156)</f>
        <v/>
      </c>
      <c r="D154" s="81" t="str">
        <f>RESULT!F156</f>
        <v/>
      </c>
    </row>
    <row r="155" spans="1:4" x14ac:dyDescent="0.45">
      <c r="A155" t="str">
        <f>RESULT!C157</f>
        <v/>
      </c>
      <c r="B155" t="str" cm="1">
        <f t="array" ref="B155">_xlfn.IFS(RESULT!E157="MSEN","M",RESULT!E157="FSEN","F",ISNUMBER(SEARCH("V",RESULT!E157)),SUBSTITUTE(RESULT!E157,"V",""),ISNUMBER(SEARCH("U",RESULT!E157)),RESULT!E157,RESULT!E157="","")</f>
        <v/>
      </c>
      <c r="C155" t="str">
        <f>IF(RESULT!D157="Unattached","",RESULT!D157)</f>
        <v/>
      </c>
      <c r="D155" s="81" t="str">
        <f>RESULT!F157</f>
        <v/>
      </c>
    </row>
    <row r="156" spans="1:4" x14ac:dyDescent="0.45">
      <c r="A156" t="str">
        <f>RESULT!C158</f>
        <v/>
      </c>
      <c r="B156" t="str" cm="1">
        <f t="array" ref="B156">_xlfn.IFS(RESULT!E158="MSEN","M",RESULT!E158="FSEN","F",ISNUMBER(SEARCH("V",RESULT!E158)),SUBSTITUTE(RESULT!E158,"V",""),ISNUMBER(SEARCH("U",RESULT!E158)),RESULT!E158,RESULT!E158="","")</f>
        <v/>
      </c>
      <c r="C156" t="str">
        <f>IF(RESULT!D158="Unattached","",RESULT!D158)</f>
        <v/>
      </c>
      <c r="D156" s="81" t="str">
        <f>RESULT!F158</f>
        <v/>
      </c>
    </row>
    <row r="157" spans="1:4" x14ac:dyDescent="0.45">
      <c r="A157" t="str">
        <f>RESULT!C159</f>
        <v/>
      </c>
      <c r="B157" t="str" cm="1">
        <f t="array" ref="B157">_xlfn.IFS(RESULT!E159="MSEN","M",RESULT!E159="FSEN","F",ISNUMBER(SEARCH("V",RESULT!E159)),SUBSTITUTE(RESULT!E159,"V",""),ISNUMBER(SEARCH("U",RESULT!E159)),RESULT!E159,RESULT!E159="","")</f>
        <v/>
      </c>
      <c r="C157" t="str">
        <f>IF(RESULT!D159="Unattached","",RESULT!D159)</f>
        <v/>
      </c>
      <c r="D157" s="81" t="str">
        <f>RESULT!F159</f>
        <v/>
      </c>
    </row>
    <row r="158" spans="1:4" x14ac:dyDescent="0.45">
      <c r="A158" t="str">
        <f>RESULT!C160</f>
        <v/>
      </c>
      <c r="B158" t="str" cm="1">
        <f t="array" ref="B158">_xlfn.IFS(RESULT!E160="MSEN","M",RESULT!E160="FSEN","F",ISNUMBER(SEARCH("V",RESULT!E160)),SUBSTITUTE(RESULT!E160,"V",""),ISNUMBER(SEARCH("U",RESULT!E160)),RESULT!E160,RESULT!E160="","")</f>
        <v/>
      </c>
      <c r="C158" t="str">
        <f>IF(RESULT!D160="Unattached","",RESULT!D160)</f>
        <v/>
      </c>
      <c r="D158" s="81" t="str">
        <f>RESULT!F160</f>
        <v/>
      </c>
    </row>
    <row r="159" spans="1:4" x14ac:dyDescent="0.45">
      <c r="A159" t="str">
        <f>RESULT!C161</f>
        <v/>
      </c>
      <c r="B159" t="str" cm="1">
        <f t="array" ref="B159">_xlfn.IFS(RESULT!E161="MSEN","M",RESULT!E161="FSEN","F",ISNUMBER(SEARCH("V",RESULT!E161)),SUBSTITUTE(RESULT!E161,"V",""),ISNUMBER(SEARCH("U",RESULT!E161)),RESULT!E161,RESULT!E161="","")</f>
        <v/>
      </c>
      <c r="C159" t="str">
        <f>IF(RESULT!D161="Unattached","",RESULT!D161)</f>
        <v/>
      </c>
      <c r="D159" s="81" t="str">
        <f>RESULT!F161</f>
        <v/>
      </c>
    </row>
    <row r="160" spans="1:4" x14ac:dyDescent="0.45">
      <c r="A160" t="str">
        <f>RESULT!C162</f>
        <v/>
      </c>
      <c r="B160" t="str" cm="1">
        <f t="array" ref="B160">_xlfn.IFS(RESULT!E162="MSEN","M",RESULT!E162="FSEN","F",ISNUMBER(SEARCH("V",RESULT!E162)),SUBSTITUTE(RESULT!E162,"V",""),ISNUMBER(SEARCH("U",RESULT!E162)),RESULT!E162,RESULT!E162="","")</f>
        <v/>
      </c>
      <c r="C160" t="str">
        <f>IF(RESULT!D162="Unattached","",RESULT!D162)</f>
        <v/>
      </c>
      <c r="D160" s="81" t="str">
        <f>RESULT!F162</f>
        <v/>
      </c>
    </row>
    <row r="161" spans="1:4" x14ac:dyDescent="0.45">
      <c r="A161" t="str">
        <f>RESULT!C163</f>
        <v/>
      </c>
      <c r="B161" t="str" cm="1">
        <f t="array" ref="B161">_xlfn.IFS(RESULT!E163="MSEN","M",RESULT!E163="FSEN","F",ISNUMBER(SEARCH("V",RESULT!E163)),SUBSTITUTE(RESULT!E163,"V",""),ISNUMBER(SEARCH("U",RESULT!E163)),RESULT!E163,RESULT!E163="","")</f>
        <v/>
      </c>
      <c r="C161" t="str">
        <f>IF(RESULT!D163="Unattached","",RESULT!D163)</f>
        <v/>
      </c>
      <c r="D161" s="81" t="str">
        <f>RESULT!F163</f>
        <v/>
      </c>
    </row>
    <row r="162" spans="1:4" x14ac:dyDescent="0.45">
      <c r="A162" t="str">
        <f>RESULT!C164</f>
        <v/>
      </c>
      <c r="B162" t="str" cm="1">
        <f t="array" ref="B162">_xlfn.IFS(RESULT!E164="MSEN","M",RESULT!E164="FSEN","F",ISNUMBER(SEARCH("V",RESULT!E164)),SUBSTITUTE(RESULT!E164,"V",""),ISNUMBER(SEARCH("U",RESULT!E164)),RESULT!E164,RESULT!E164="","")</f>
        <v/>
      </c>
      <c r="C162" t="str">
        <f>IF(RESULT!D164="Unattached","",RESULT!D164)</f>
        <v/>
      </c>
      <c r="D162" s="81" t="str">
        <f>RESULT!F164</f>
        <v/>
      </c>
    </row>
    <row r="163" spans="1:4" x14ac:dyDescent="0.45">
      <c r="A163" t="str">
        <f>RESULT!C165</f>
        <v/>
      </c>
      <c r="B163" t="str" cm="1">
        <f t="array" ref="B163">_xlfn.IFS(RESULT!E165="MSEN","M",RESULT!E165="FSEN","F",ISNUMBER(SEARCH("V",RESULT!E165)),SUBSTITUTE(RESULT!E165,"V",""),ISNUMBER(SEARCH("U",RESULT!E165)),RESULT!E165,RESULT!E165="","")</f>
        <v/>
      </c>
      <c r="C163" t="str">
        <f>IF(RESULT!D165="Unattached","",RESULT!D165)</f>
        <v/>
      </c>
      <c r="D163" s="81" t="str">
        <f>RESULT!F165</f>
        <v/>
      </c>
    </row>
    <row r="164" spans="1:4" x14ac:dyDescent="0.45">
      <c r="A164" t="str">
        <f>RESULT!C166</f>
        <v/>
      </c>
      <c r="B164" t="str" cm="1">
        <f t="array" ref="B164">_xlfn.IFS(RESULT!E166="MSEN","M",RESULT!E166="FSEN","F",ISNUMBER(SEARCH("V",RESULT!E166)),SUBSTITUTE(RESULT!E166,"V",""),ISNUMBER(SEARCH("U",RESULT!E166)),RESULT!E166,RESULT!E166="","")</f>
        <v/>
      </c>
      <c r="C164" t="str">
        <f>IF(RESULT!D166="Unattached","",RESULT!D166)</f>
        <v/>
      </c>
      <c r="D164" s="81" t="str">
        <f>RESULT!F166</f>
        <v/>
      </c>
    </row>
    <row r="165" spans="1:4" x14ac:dyDescent="0.45">
      <c r="A165" t="str">
        <f>RESULT!C167</f>
        <v/>
      </c>
      <c r="B165" t="str" cm="1">
        <f t="array" ref="B165">_xlfn.IFS(RESULT!E167="MSEN","M",RESULT!E167="FSEN","F",ISNUMBER(SEARCH("V",RESULT!E167)),SUBSTITUTE(RESULT!E167,"V",""),ISNUMBER(SEARCH("U",RESULT!E167)),RESULT!E167,RESULT!E167="","")</f>
        <v/>
      </c>
      <c r="C165" t="str">
        <f>IF(RESULT!D167="Unattached","",RESULT!D167)</f>
        <v/>
      </c>
      <c r="D165" s="81" t="str">
        <f>RESULT!F167</f>
        <v/>
      </c>
    </row>
    <row r="166" spans="1:4" x14ac:dyDescent="0.45">
      <c r="A166" t="str">
        <f>RESULT!C168</f>
        <v/>
      </c>
      <c r="B166" t="str" cm="1">
        <f t="array" ref="B166">_xlfn.IFS(RESULT!E168="MSEN","M",RESULT!E168="FSEN","F",ISNUMBER(SEARCH("V",RESULT!E168)),SUBSTITUTE(RESULT!E168,"V",""),ISNUMBER(SEARCH("U",RESULT!E168)),RESULT!E168,RESULT!E168="","")</f>
        <v/>
      </c>
      <c r="C166" t="str">
        <f>IF(RESULT!D168="Unattached","",RESULT!D168)</f>
        <v/>
      </c>
      <c r="D166" s="81" t="str">
        <f>RESULT!F168</f>
        <v/>
      </c>
    </row>
    <row r="167" spans="1:4" x14ac:dyDescent="0.45">
      <c r="A167" t="str">
        <f>RESULT!C169</f>
        <v/>
      </c>
      <c r="B167" t="str" cm="1">
        <f t="array" ref="B167">_xlfn.IFS(RESULT!E169="MSEN","M",RESULT!E169="FSEN","F",ISNUMBER(SEARCH("V",RESULT!E169)),SUBSTITUTE(RESULT!E169,"V",""),ISNUMBER(SEARCH("U",RESULT!E169)),RESULT!E169,RESULT!E169="","")</f>
        <v/>
      </c>
      <c r="C167" t="str">
        <f>IF(RESULT!D169="Unattached","",RESULT!D169)</f>
        <v/>
      </c>
      <c r="D167" s="81" t="str">
        <f>RESULT!F169</f>
        <v/>
      </c>
    </row>
    <row r="168" spans="1:4" x14ac:dyDescent="0.45">
      <c r="A168" t="str">
        <f>RESULT!C170</f>
        <v/>
      </c>
      <c r="B168" t="str" cm="1">
        <f t="array" ref="B168">_xlfn.IFS(RESULT!E170="MSEN","M",RESULT!E170="FSEN","F",ISNUMBER(SEARCH("V",RESULT!E170)),SUBSTITUTE(RESULT!E170,"V",""),ISNUMBER(SEARCH("U",RESULT!E170)),RESULT!E170,RESULT!E170="","")</f>
        <v/>
      </c>
      <c r="C168" t="str">
        <f>IF(RESULT!D170="Unattached","",RESULT!D170)</f>
        <v/>
      </c>
      <c r="D168" s="81" t="str">
        <f>RESULT!F170</f>
        <v/>
      </c>
    </row>
    <row r="169" spans="1:4" x14ac:dyDescent="0.45">
      <c r="A169" t="str">
        <f>RESULT!C171</f>
        <v/>
      </c>
      <c r="B169" t="str" cm="1">
        <f t="array" ref="B169">_xlfn.IFS(RESULT!E171="MSEN","M",RESULT!E171="FSEN","F",ISNUMBER(SEARCH("V",RESULT!E171)),SUBSTITUTE(RESULT!E171,"V",""),ISNUMBER(SEARCH("U",RESULT!E171)),RESULT!E171,RESULT!E171="","")</f>
        <v/>
      </c>
      <c r="C169" t="str">
        <f>IF(RESULT!D171="Unattached","",RESULT!D171)</f>
        <v/>
      </c>
      <c r="D169" s="81" t="str">
        <f>RESULT!F171</f>
        <v/>
      </c>
    </row>
    <row r="170" spans="1:4" x14ac:dyDescent="0.45">
      <c r="A170" t="str">
        <f>RESULT!C172</f>
        <v/>
      </c>
      <c r="B170" t="str" cm="1">
        <f t="array" ref="B170">_xlfn.IFS(RESULT!E172="MSEN","M",RESULT!E172="FSEN","F",ISNUMBER(SEARCH("V",RESULT!E172)),SUBSTITUTE(RESULT!E172,"V",""),ISNUMBER(SEARCH("U",RESULT!E172)),RESULT!E172,RESULT!E172="","")</f>
        <v/>
      </c>
      <c r="C170" t="str">
        <f>IF(RESULT!D172="Unattached","",RESULT!D172)</f>
        <v/>
      </c>
      <c r="D170" s="81" t="str">
        <f>RESULT!F172</f>
        <v/>
      </c>
    </row>
    <row r="171" spans="1:4" x14ac:dyDescent="0.45">
      <c r="A171" t="str">
        <f>RESULT!C173</f>
        <v/>
      </c>
      <c r="B171" t="str" cm="1">
        <f t="array" ref="B171">_xlfn.IFS(RESULT!E173="MSEN","M",RESULT!E173="FSEN","F",ISNUMBER(SEARCH("V",RESULT!E173)),SUBSTITUTE(RESULT!E173,"V",""),ISNUMBER(SEARCH("U",RESULT!E173)),RESULT!E173,RESULT!E173="","")</f>
        <v/>
      </c>
      <c r="C171" t="str">
        <f>IF(RESULT!D173="Unattached","",RESULT!D173)</f>
        <v/>
      </c>
      <c r="D171" s="81" t="str">
        <f>RESULT!F173</f>
        <v/>
      </c>
    </row>
    <row r="172" spans="1:4" x14ac:dyDescent="0.45">
      <c r="A172" t="str">
        <f>RESULT!C174</f>
        <v/>
      </c>
      <c r="B172" t="str" cm="1">
        <f t="array" ref="B172">_xlfn.IFS(RESULT!E174="MSEN","M",RESULT!E174="FSEN","F",ISNUMBER(SEARCH("V",RESULT!E174)),SUBSTITUTE(RESULT!E174,"V",""),ISNUMBER(SEARCH("U",RESULT!E174)),RESULT!E174,RESULT!E174="","")</f>
        <v/>
      </c>
      <c r="C172" t="str">
        <f>IF(RESULT!D174="Unattached","",RESULT!D174)</f>
        <v/>
      </c>
      <c r="D172" s="81" t="str">
        <f>RESULT!F174</f>
        <v/>
      </c>
    </row>
    <row r="173" spans="1:4" x14ac:dyDescent="0.45">
      <c r="A173" t="str">
        <f>RESULT!C175</f>
        <v/>
      </c>
      <c r="B173" t="str" cm="1">
        <f t="array" ref="B173">_xlfn.IFS(RESULT!E175="MSEN","M",RESULT!E175="FSEN","F",ISNUMBER(SEARCH("V",RESULT!E175)),SUBSTITUTE(RESULT!E175,"V",""),ISNUMBER(SEARCH("U",RESULT!E175)),RESULT!E175,RESULT!E175="","")</f>
        <v/>
      </c>
      <c r="C173" t="str">
        <f>IF(RESULT!D175="Unattached","",RESULT!D175)</f>
        <v/>
      </c>
      <c r="D173" s="81" t="str">
        <f>RESULT!F175</f>
        <v/>
      </c>
    </row>
    <row r="174" spans="1:4" x14ac:dyDescent="0.45">
      <c r="A174" t="str">
        <f>RESULT!C176</f>
        <v/>
      </c>
      <c r="B174" t="str" cm="1">
        <f t="array" ref="B174">_xlfn.IFS(RESULT!E176="MSEN","M",RESULT!E176="FSEN","F",ISNUMBER(SEARCH("V",RESULT!E176)),SUBSTITUTE(RESULT!E176,"V",""),ISNUMBER(SEARCH("U",RESULT!E176)),RESULT!E176,RESULT!E176="","")</f>
        <v/>
      </c>
      <c r="C174" t="str">
        <f>IF(RESULT!D176="Unattached","",RESULT!D176)</f>
        <v/>
      </c>
      <c r="D174" s="81" t="str">
        <f>RESULT!F176</f>
        <v/>
      </c>
    </row>
    <row r="175" spans="1:4" x14ac:dyDescent="0.45">
      <c r="A175" t="str">
        <f>RESULT!C177</f>
        <v/>
      </c>
      <c r="B175" t="str" cm="1">
        <f t="array" ref="B175">_xlfn.IFS(RESULT!E177="MSEN","M",RESULT!E177="FSEN","F",ISNUMBER(SEARCH("V",RESULT!E177)),SUBSTITUTE(RESULT!E177,"V",""),ISNUMBER(SEARCH("U",RESULT!E177)),RESULT!E177,RESULT!E177="","")</f>
        <v/>
      </c>
      <c r="C175" t="str">
        <f>IF(RESULT!D177="Unattached","",RESULT!D177)</f>
        <v/>
      </c>
      <c r="D175" s="81" t="str">
        <f>RESULT!F177</f>
        <v/>
      </c>
    </row>
    <row r="176" spans="1:4" x14ac:dyDescent="0.45">
      <c r="A176" t="str">
        <f>RESULT!C178</f>
        <v/>
      </c>
      <c r="B176" t="str" cm="1">
        <f t="array" ref="B176">_xlfn.IFS(RESULT!E178="MSEN","M",RESULT!E178="FSEN","F",ISNUMBER(SEARCH("V",RESULT!E178)),SUBSTITUTE(RESULT!E178,"V",""),ISNUMBER(SEARCH("U",RESULT!E178)),RESULT!E178,RESULT!E178="","")</f>
        <v/>
      </c>
      <c r="C176" t="str">
        <f>IF(RESULT!D178="Unattached","",RESULT!D178)</f>
        <v/>
      </c>
      <c r="D176" s="81" t="str">
        <f>RESULT!F178</f>
        <v/>
      </c>
    </row>
    <row r="177" spans="1:4" x14ac:dyDescent="0.45">
      <c r="A177" t="str">
        <f>RESULT!C179</f>
        <v/>
      </c>
      <c r="B177" t="str" cm="1">
        <f t="array" ref="B177">_xlfn.IFS(RESULT!E179="MSEN","M",RESULT!E179="FSEN","F",ISNUMBER(SEARCH("V",RESULT!E179)),SUBSTITUTE(RESULT!E179,"V",""),ISNUMBER(SEARCH("U",RESULT!E179)),RESULT!E179,RESULT!E179="","")</f>
        <v/>
      </c>
      <c r="C177" t="str">
        <f>IF(RESULT!D179="Unattached","",RESULT!D179)</f>
        <v/>
      </c>
      <c r="D177" s="81" t="str">
        <f>RESULT!F179</f>
        <v/>
      </c>
    </row>
    <row r="178" spans="1:4" x14ac:dyDescent="0.45">
      <c r="A178" t="str">
        <f>RESULT!C180</f>
        <v/>
      </c>
      <c r="B178" t="str" cm="1">
        <f t="array" ref="B178">_xlfn.IFS(RESULT!E180="MSEN","M",RESULT!E180="FSEN","F",ISNUMBER(SEARCH("V",RESULT!E180)),SUBSTITUTE(RESULT!E180,"V",""),ISNUMBER(SEARCH("U",RESULT!E180)),RESULT!E180,RESULT!E180="","")</f>
        <v/>
      </c>
      <c r="C178" t="str">
        <f>IF(RESULT!D180="Unattached","",RESULT!D180)</f>
        <v/>
      </c>
      <c r="D178" s="81" t="str">
        <f>RESULT!F180</f>
        <v/>
      </c>
    </row>
    <row r="179" spans="1:4" x14ac:dyDescent="0.45">
      <c r="A179" t="str">
        <f>RESULT!C181</f>
        <v/>
      </c>
      <c r="B179" t="str" cm="1">
        <f t="array" ref="B179">_xlfn.IFS(RESULT!E181="MSEN","M",RESULT!E181="FSEN","F",ISNUMBER(SEARCH("V",RESULT!E181)),SUBSTITUTE(RESULT!E181,"V",""),ISNUMBER(SEARCH("U",RESULT!E181)),RESULT!E181,RESULT!E181="","")</f>
        <v/>
      </c>
      <c r="C179" t="str">
        <f>IF(RESULT!D181="Unattached","",RESULT!D181)</f>
        <v/>
      </c>
      <c r="D179" s="81" t="str">
        <f>RESULT!F181</f>
        <v/>
      </c>
    </row>
    <row r="180" spans="1:4" x14ac:dyDescent="0.45">
      <c r="A180" t="str">
        <f>RESULT!C182</f>
        <v/>
      </c>
      <c r="B180" t="str" cm="1">
        <f t="array" ref="B180">_xlfn.IFS(RESULT!E182="MSEN","M",RESULT!E182="FSEN","F",ISNUMBER(SEARCH("V",RESULT!E182)),SUBSTITUTE(RESULT!E182,"V",""),ISNUMBER(SEARCH("U",RESULT!E182)),RESULT!E182,RESULT!E182="","")</f>
        <v/>
      </c>
      <c r="C180" t="str">
        <f>IF(RESULT!D182="Unattached","",RESULT!D182)</f>
        <v/>
      </c>
      <c r="D180" s="81" t="str">
        <f>RESULT!F182</f>
        <v/>
      </c>
    </row>
    <row r="181" spans="1:4" x14ac:dyDescent="0.45">
      <c r="A181" t="str">
        <f>RESULT!C183</f>
        <v/>
      </c>
      <c r="B181" t="str" cm="1">
        <f t="array" ref="B181">_xlfn.IFS(RESULT!E183="MSEN","M",RESULT!E183="FSEN","F",ISNUMBER(SEARCH("V",RESULT!E183)),SUBSTITUTE(RESULT!E183,"V",""),ISNUMBER(SEARCH("U",RESULT!E183)),RESULT!E183,RESULT!E183="","")</f>
        <v/>
      </c>
      <c r="C181" t="str">
        <f>IF(RESULT!D183="Unattached","",RESULT!D183)</f>
        <v/>
      </c>
      <c r="D181" s="81" t="str">
        <f>RESULT!F183</f>
        <v/>
      </c>
    </row>
    <row r="182" spans="1:4" x14ac:dyDescent="0.45">
      <c r="A182" t="str">
        <f>RESULT!C184</f>
        <v/>
      </c>
      <c r="B182" t="str" cm="1">
        <f t="array" ref="B182">_xlfn.IFS(RESULT!E184="MSEN","M",RESULT!E184="FSEN","F",ISNUMBER(SEARCH("V",RESULT!E184)),SUBSTITUTE(RESULT!E184,"V",""),ISNUMBER(SEARCH("U",RESULT!E184)),RESULT!E184,RESULT!E184="","")</f>
        <v/>
      </c>
      <c r="C182" t="str">
        <f>IF(RESULT!D184="Unattached","",RESULT!D184)</f>
        <v/>
      </c>
      <c r="D182" s="81" t="str">
        <f>RESULT!F184</f>
        <v/>
      </c>
    </row>
    <row r="183" spans="1:4" x14ac:dyDescent="0.45">
      <c r="A183" t="str">
        <f>RESULT!C185</f>
        <v/>
      </c>
      <c r="B183" t="str" cm="1">
        <f t="array" ref="B183">_xlfn.IFS(RESULT!E185="MSEN","M",RESULT!E185="FSEN","F",ISNUMBER(SEARCH("V",RESULT!E185)),SUBSTITUTE(RESULT!E185,"V",""),ISNUMBER(SEARCH("U",RESULT!E185)),RESULT!E185,RESULT!E185="","")</f>
        <v/>
      </c>
      <c r="C183" t="str">
        <f>IF(RESULT!D185="Unattached","",RESULT!D185)</f>
        <v/>
      </c>
      <c r="D183" s="81" t="str">
        <f>RESULT!F185</f>
        <v/>
      </c>
    </row>
    <row r="184" spans="1:4" x14ac:dyDescent="0.45">
      <c r="A184" t="str">
        <f>RESULT!C186</f>
        <v/>
      </c>
      <c r="B184" t="str" cm="1">
        <f t="array" ref="B184">_xlfn.IFS(RESULT!E186="MSEN","M",RESULT!E186="FSEN","F",ISNUMBER(SEARCH("V",RESULT!E186)),SUBSTITUTE(RESULT!E186,"V",""),ISNUMBER(SEARCH("U",RESULT!E186)),RESULT!E186,RESULT!E186="","")</f>
        <v/>
      </c>
      <c r="C184" t="str">
        <f>IF(RESULT!D186="Unattached","",RESULT!D186)</f>
        <v/>
      </c>
      <c r="D184" s="81" t="str">
        <f>RESULT!F186</f>
        <v/>
      </c>
    </row>
    <row r="185" spans="1:4" x14ac:dyDescent="0.45">
      <c r="A185" t="str">
        <f>RESULT!C187</f>
        <v/>
      </c>
      <c r="B185" t="str" cm="1">
        <f t="array" ref="B185">_xlfn.IFS(RESULT!E187="MSEN","M",RESULT!E187="FSEN","F",ISNUMBER(SEARCH("V",RESULT!E187)),SUBSTITUTE(RESULT!E187,"V",""),ISNUMBER(SEARCH("U",RESULT!E187)),RESULT!E187,RESULT!E187="","")</f>
        <v/>
      </c>
      <c r="C185" t="str">
        <f>IF(RESULT!D187="Unattached","",RESULT!D187)</f>
        <v/>
      </c>
      <c r="D185" s="81" t="str">
        <f>RESULT!F187</f>
        <v/>
      </c>
    </row>
    <row r="186" spans="1:4" x14ac:dyDescent="0.45">
      <c r="A186" t="str">
        <f>RESULT!C188</f>
        <v/>
      </c>
      <c r="B186" t="str" cm="1">
        <f t="array" ref="B186">_xlfn.IFS(RESULT!E188="MSEN","M",RESULT!E188="FSEN","F",ISNUMBER(SEARCH("V",RESULT!E188)),SUBSTITUTE(RESULT!E188,"V",""),ISNUMBER(SEARCH("U",RESULT!E188)),RESULT!E188,RESULT!E188="","")</f>
        <v/>
      </c>
      <c r="C186" t="str">
        <f>IF(RESULT!D188="Unattached","",RESULT!D188)</f>
        <v/>
      </c>
      <c r="D186" s="81" t="str">
        <f>RESULT!F188</f>
        <v/>
      </c>
    </row>
    <row r="187" spans="1:4" x14ac:dyDescent="0.45">
      <c r="A187" t="str">
        <f>RESULT!C189</f>
        <v/>
      </c>
      <c r="B187" t="str" cm="1">
        <f t="array" ref="B187">_xlfn.IFS(RESULT!E189="MSEN","M",RESULT!E189="FSEN","F",ISNUMBER(SEARCH("V",RESULT!E189)),SUBSTITUTE(RESULT!E189,"V",""),ISNUMBER(SEARCH("U",RESULT!E189)),RESULT!E189,RESULT!E189="","")</f>
        <v/>
      </c>
      <c r="C187" t="str">
        <f>IF(RESULT!D189="Unattached","",RESULT!D189)</f>
        <v/>
      </c>
      <c r="D187" s="81" t="str">
        <f>RESULT!F189</f>
        <v/>
      </c>
    </row>
    <row r="188" spans="1:4" x14ac:dyDescent="0.45">
      <c r="A188" t="str">
        <f>RESULT!C190</f>
        <v/>
      </c>
      <c r="B188" t="str" cm="1">
        <f t="array" ref="B188">_xlfn.IFS(RESULT!E190="MSEN","M",RESULT!E190="FSEN","F",ISNUMBER(SEARCH("V",RESULT!E190)),SUBSTITUTE(RESULT!E190,"V",""),ISNUMBER(SEARCH("U",RESULT!E190)),RESULT!E190,RESULT!E190="","")</f>
        <v/>
      </c>
      <c r="C188" t="str">
        <f>IF(RESULT!D190="Unattached","",RESULT!D190)</f>
        <v/>
      </c>
      <c r="D188" s="81" t="str">
        <f>RESULT!F190</f>
        <v/>
      </c>
    </row>
    <row r="189" spans="1:4" x14ac:dyDescent="0.45">
      <c r="A189" t="str">
        <f>RESULT!C191</f>
        <v/>
      </c>
      <c r="B189" t="str" cm="1">
        <f t="array" ref="B189">_xlfn.IFS(RESULT!E191="MSEN","M",RESULT!E191="FSEN","F",ISNUMBER(SEARCH("V",RESULT!E191)),SUBSTITUTE(RESULT!E191,"V",""),ISNUMBER(SEARCH("U",RESULT!E191)),RESULT!E191,RESULT!E191="","")</f>
        <v/>
      </c>
      <c r="C189" t="str">
        <f>IF(RESULT!D191="Unattached","",RESULT!D191)</f>
        <v/>
      </c>
      <c r="D189" s="81" t="str">
        <f>RESULT!F191</f>
        <v/>
      </c>
    </row>
    <row r="190" spans="1:4" x14ac:dyDescent="0.45">
      <c r="A190" t="str">
        <f>RESULT!C192</f>
        <v/>
      </c>
      <c r="B190" t="str" cm="1">
        <f t="array" ref="B190">_xlfn.IFS(RESULT!E192="MSEN","M",RESULT!E192="FSEN","F",ISNUMBER(SEARCH("V",RESULT!E192)),SUBSTITUTE(RESULT!E192,"V",""),ISNUMBER(SEARCH("U",RESULT!E192)),RESULT!E192,RESULT!E192="","")</f>
        <v/>
      </c>
      <c r="C190" t="str">
        <f>IF(RESULT!D192="Unattached","",RESULT!D192)</f>
        <v/>
      </c>
      <c r="D190" s="81" t="str">
        <f>RESULT!F192</f>
        <v/>
      </c>
    </row>
    <row r="191" spans="1:4" x14ac:dyDescent="0.45">
      <c r="A191" t="str">
        <f>RESULT!C193</f>
        <v/>
      </c>
      <c r="B191" t="str" cm="1">
        <f t="array" ref="B191">_xlfn.IFS(RESULT!E193="MSEN","M",RESULT!E193="FSEN","F",ISNUMBER(SEARCH("V",RESULT!E193)),SUBSTITUTE(RESULT!E193,"V",""),ISNUMBER(SEARCH("U",RESULT!E193)),RESULT!E193,RESULT!E193="","")</f>
        <v/>
      </c>
      <c r="C191" t="str">
        <f>IF(RESULT!D193="Unattached","",RESULT!D193)</f>
        <v/>
      </c>
      <c r="D191" s="81" t="str">
        <f>RESULT!F193</f>
        <v/>
      </c>
    </row>
    <row r="192" spans="1:4" x14ac:dyDescent="0.45">
      <c r="A192" t="str">
        <f>RESULT!C194</f>
        <v/>
      </c>
      <c r="B192" t="str" cm="1">
        <f t="array" ref="B192">_xlfn.IFS(RESULT!E194="MSEN","M",RESULT!E194="FSEN","F",ISNUMBER(SEARCH("V",RESULT!E194)),SUBSTITUTE(RESULT!E194,"V",""),ISNUMBER(SEARCH("U",RESULT!E194)),RESULT!E194,RESULT!E194="","")</f>
        <v/>
      </c>
      <c r="C192" t="str">
        <f>IF(RESULT!D194="Unattached","",RESULT!D194)</f>
        <v/>
      </c>
      <c r="D192" s="81" t="str">
        <f>RESULT!F194</f>
        <v/>
      </c>
    </row>
    <row r="193" spans="1:4" x14ac:dyDescent="0.45">
      <c r="A193" t="str">
        <f>RESULT!C195</f>
        <v/>
      </c>
      <c r="B193" t="str" cm="1">
        <f t="array" ref="B193">_xlfn.IFS(RESULT!E195="MSEN","M",RESULT!E195="FSEN","F",ISNUMBER(SEARCH("V",RESULT!E195)),SUBSTITUTE(RESULT!E195,"V",""),ISNUMBER(SEARCH("U",RESULT!E195)),RESULT!E195,RESULT!E195="","")</f>
        <v/>
      </c>
      <c r="C193" t="str">
        <f>IF(RESULT!D195="Unattached","",RESULT!D195)</f>
        <v/>
      </c>
      <c r="D193" s="81" t="str">
        <f>RESULT!F195</f>
        <v/>
      </c>
    </row>
    <row r="194" spans="1:4" x14ac:dyDescent="0.45">
      <c r="A194" t="str">
        <f>RESULT!C196</f>
        <v/>
      </c>
      <c r="B194" t="str" cm="1">
        <f t="array" ref="B194">_xlfn.IFS(RESULT!E196="MSEN","M",RESULT!E196="FSEN","F",ISNUMBER(SEARCH("V",RESULT!E196)),SUBSTITUTE(RESULT!E196,"V",""),ISNUMBER(SEARCH("U",RESULT!E196)),RESULT!E196,RESULT!E196="","")</f>
        <v/>
      </c>
      <c r="C194" t="str">
        <f>IF(RESULT!D196="Unattached","",RESULT!D196)</f>
        <v/>
      </c>
      <c r="D194" s="81" t="str">
        <f>RESULT!F196</f>
        <v/>
      </c>
    </row>
    <row r="195" spans="1:4" x14ac:dyDescent="0.45">
      <c r="A195" t="str">
        <f>RESULT!C197</f>
        <v/>
      </c>
      <c r="B195" t="str" cm="1">
        <f t="array" ref="B195">_xlfn.IFS(RESULT!E197="MSEN","M",RESULT!E197="FSEN","F",ISNUMBER(SEARCH("V",RESULT!E197)),SUBSTITUTE(RESULT!E197,"V",""),ISNUMBER(SEARCH("U",RESULT!E197)),RESULT!E197,RESULT!E197="","")</f>
        <v/>
      </c>
      <c r="C195" t="str">
        <f>IF(RESULT!D197="Unattached","",RESULT!D197)</f>
        <v/>
      </c>
      <c r="D195" s="81" t="str">
        <f>RESULT!F197</f>
        <v/>
      </c>
    </row>
    <row r="196" spans="1:4" x14ac:dyDescent="0.45">
      <c r="A196" t="str">
        <f>RESULT!C198</f>
        <v/>
      </c>
      <c r="B196" t="str" cm="1">
        <f t="array" ref="B196">_xlfn.IFS(RESULT!E198="MSEN","M",RESULT!E198="FSEN","F",ISNUMBER(SEARCH("V",RESULT!E198)),SUBSTITUTE(RESULT!E198,"V",""),ISNUMBER(SEARCH("U",RESULT!E198)),RESULT!E198,RESULT!E198="","")</f>
        <v/>
      </c>
      <c r="C196" t="str">
        <f>IF(RESULT!D198="Unattached","",RESULT!D198)</f>
        <v/>
      </c>
      <c r="D196" s="81" t="str">
        <f>RESULT!F198</f>
        <v/>
      </c>
    </row>
    <row r="197" spans="1:4" x14ac:dyDescent="0.45">
      <c r="A197" t="str">
        <f>RESULT!C199</f>
        <v/>
      </c>
      <c r="B197" t="str" cm="1">
        <f t="array" ref="B197">_xlfn.IFS(RESULT!E199="MSEN","M",RESULT!E199="FSEN","F",ISNUMBER(SEARCH("V",RESULT!E199)),SUBSTITUTE(RESULT!E199,"V",""),ISNUMBER(SEARCH("U",RESULT!E199)),RESULT!E199,RESULT!E199="","")</f>
        <v/>
      </c>
      <c r="C197" t="str">
        <f>IF(RESULT!D199="Unattached","",RESULT!D199)</f>
        <v/>
      </c>
      <c r="D197" s="81" t="str">
        <f>RESULT!F199</f>
        <v/>
      </c>
    </row>
    <row r="198" spans="1:4" x14ac:dyDescent="0.45">
      <c r="A198" t="str">
        <f>RESULT!C200</f>
        <v/>
      </c>
      <c r="B198" t="str" cm="1">
        <f t="array" ref="B198">_xlfn.IFS(RESULT!E200="MSEN","M",RESULT!E200="FSEN","F",ISNUMBER(SEARCH("V",RESULT!E200)),SUBSTITUTE(RESULT!E200,"V",""),ISNUMBER(SEARCH("U",RESULT!E200)),RESULT!E200,RESULT!E200="","")</f>
        <v/>
      </c>
      <c r="C198" t="str">
        <f>IF(RESULT!D200="Unattached","",RESULT!D200)</f>
        <v/>
      </c>
      <c r="D198" s="81" t="str">
        <f>RESULT!F200</f>
        <v/>
      </c>
    </row>
    <row r="199" spans="1:4" x14ac:dyDescent="0.45">
      <c r="A199" t="str">
        <f>RESULT!C201</f>
        <v/>
      </c>
      <c r="B199" t="str" cm="1">
        <f t="array" ref="B199">_xlfn.IFS(RESULT!E201="MSEN","M",RESULT!E201="FSEN","F",ISNUMBER(SEARCH("V",RESULT!E201)),SUBSTITUTE(RESULT!E201,"V",""),ISNUMBER(SEARCH("U",RESULT!E201)),RESULT!E201,RESULT!E201="","")</f>
        <v/>
      </c>
      <c r="C199" t="str">
        <f>IF(RESULT!D201="Unattached","",RESULT!D201)</f>
        <v/>
      </c>
      <c r="D199" s="81" t="str">
        <f>RESULT!F201</f>
        <v/>
      </c>
    </row>
    <row r="200" spans="1:4" x14ac:dyDescent="0.45">
      <c r="A200" t="str">
        <f>RESULT!C202</f>
        <v/>
      </c>
      <c r="B200" t="str" cm="1">
        <f t="array" ref="B200">_xlfn.IFS(RESULT!E202="MSEN","M",RESULT!E202="FSEN","F",ISNUMBER(SEARCH("V",RESULT!E202)),SUBSTITUTE(RESULT!E202,"V",""),ISNUMBER(SEARCH("U",RESULT!E202)),RESULT!E202,RESULT!E202="","")</f>
        <v/>
      </c>
      <c r="C200" t="str">
        <f>IF(RESULT!D202="Unattached","",RESULT!D202)</f>
        <v/>
      </c>
      <c r="D200" s="81" t="str">
        <f>RESULT!F202</f>
        <v/>
      </c>
    </row>
    <row r="201" spans="1:4" x14ac:dyDescent="0.45">
      <c r="A201" t="str">
        <f>RESULT!C203</f>
        <v/>
      </c>
      <c r="B201" t="str" cm="1">
        <f t="array" ref="B201">_xlfn.IFS(RESULT!E203="MSEN","M",RESULT!E203="FSEN","F",ISNUMBER(SEARCH("V",RESULT!E203)),SUBSTITUTE(RESULT!E203,"V",""),ISNUMBER(SEARCH("U",RESULT!E203)),RESULT!E203,RESULT!E203="","")</f>
        <v/>
      </c>
      <c r="C201" t="str">
        <f>IF(RESULT!D203="Unattached","",RESULT!D203)</f>
        <v/>
      </c>
      <c r="D201" s="81" t="str">
        <f>RESULT!F203</f>
        <v/>
      </c>
    </row>
  </sheetData>
  <conditionalFormatting sqref="E1">
    <cfRule type="cellIs" dxfId="1" priority="1" operator="lessThanOrEqual">
      <formula>0.0416550925925926</formula>
    </cfRule>
    <cfRule type="cellIs" dxfId="0" priority="2" operator="greaterThanOrEqual">
      <formula>0.0416666666666667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726FE6-2303-4C88-8FB8-936AAA7F416C}">
  <sheetPr>
    <tabColor theme="6" tint="0.59999389629810485"/>
  </sheetPr>
  <dimension ref="A1:F69"/>
  <sheetViews>
    <sheetView workbookViewId="0">
      <selection activeCell="B1" sqref="B1:B1048576"/>
    </sheetView>
  </sheetViews>
  <sheetFormatPr defaultRowHeight="14.25" x14ac:dyDescent="0.45"/>
  <cols>
    <col min="2" max="2" width="14" bestFit="1" customWidth="1"/>
    <col min="3" max="3" width="10" customWidth="1"/>
    <col min="4" max="4" width="19" customWidth="1"/>
    <col min="5" max="5" width="15" customWidth="1"/>
    <col min="6" max="6" width="6.86328125" bestFit="1" customWidth="1"/>
  </cols>
  <sheetData>
    <row r="1" spans="1:5" x14ac:dyDescent="0.45">
      <c r="A1" s="82" t="s">
        <v>1591</v>
      </c>
    </row>
    <row r="2" spans="1:5" x14ac:dyDescent="0.45">
      <c r="A2" s="83" t="s">
        <v>1592</v>
      </c>
      <c r="B2" s="83" t="s">
        <v>1593</v>
      </c>
      <c r="C2" s="83" t="s">
        <v>1594</v>
      </c>
      <c r="D2" s="83" t="s">
        <v>1595</v>
      </c>
      <c r="E2" s="83" t="s">
        <v>1596</v>
      </c>
    </row>
    <row r="3" spans="1:5" x14ac:dyDescent="0.45">
      <c r="A3" s="84">
        <v>1</v>
      </c>
      <c r="B3" s="85" t="str">
        <f>_xlfn.XLOOKUP(A3,Calculation!A:A,Calculation!B:B,"")</f>
        <v>Mark Lamb</v>
      </c>
      <c r="C3" s="85" t="str">
        <f>_xlfn.XLOOKUP(B3,'FRA format (output as csv)'!A:A,'FRA format (output as csv)'!B:B,"")</f>
        <v>M</v>
      </c>
      <c r="D3" s="85" t="str">
        <f>_xlfn.XLOOKUP(A3,Calculation!A:A,Calculation!C:C,"")</f>
        <v>Keswick AC</v>
      </c>
      <c r="E3" s="86">
        <f>_xlfn.XLOOKUP(A3,Calculation!A:A,Calculation!E:E,"")</f>
        <v>3.591435185185185E-2</v>
      </c>
    </row>
    <row r="4" spans="1:5" x14ac:dyDescent="0.45">
      <c r="A4" s="84">
        <v>2</v>
      </c>
      <c r="B4" s="85" t="str">
        <f>_xlfn.XLOOKUP(A4,Calculation!A:A,Calculation!B:B,"")</f>
        <v>Joe Cox</v>
      </c>
      <c r="C4" s="85" t="str">
        <f>_xlfn.XLOOKUP(B4,'FRA format (output as csv)'!A:A,'FRA format (output as csv)'!B:B,"")</f>
        <v>M</v>
      </c>
      <c r="D4" s="85" t="str">
        <f>_xlfn.XLOOKUP(A4,Calculation!A:A,Calculation!C:C,"")</f>
        <v>Keswick AC</v>
      </c>
      <c r="E4" s="86">
        <f>_xlfn.XLOOKUP(A4,Calculation!A:A,Calculation!E:E,"")</f>
        <v>3.6030092592592593E-2</v>
      </c>
    </row>
    <row r="5" spans="1:5" x14ac:dyDescent="0.45">
      <c r="A5" s="84">
        <v>3</v>
      </c>
      <c r="B5" s="85" t="str">
        <f>_xlfn.XLOOKUP(A5,Calculation!A:A,Calculation!B:B,"")</f>
        <v>Jack McAtear</v>
      </c>
      <c r="C5" s="85" t="str">
        <f>_xlfn.XLOOKUP(B5,'FRA format (output as csv)'!A:A,'FRA format (output as csv)'!B:B,"")</f>
        <v>M</v>
      </c>
      <c r="D5" s="85" t="str">
        <f>_xlfn.XLOOKUP(A5,Calculation!A:A,Calculation!C:C,"")</f>
        <v>Eden Runners</v>
      </c>
      <c r="E5" s="86">
        <f>_xlfn.XLOOKUP(A5,Calculation!A:A,Calculation!E:E,"")</f>
        <v>3.681712962962963E-2</v>
      </c>
    </row>
    <row r="6" spans="1:5" x14ac:dyDescent="0.45">
      <c r="A6" s="84">
        <v>4</v>
      </c>
      <c r="B6" s="85" t="str">
        <f>_xlfn.XLOOKUP(A6,Calculation!A:A,Calculation!B:B,"")</f>
        <v>Matthew Atkinson</v>
      </c>
      <c r="C6" s="85" t="str">
        <f>_xlfn.XLOOKUP(B6,'FRA format (output as csv)'!A:A,'FRA format (output as csv)'!B:B,"")</f>
        <v>M</v>
      </c>
      <c r="D6" s="85" t="str">
        <f>_xlfn.XLOOKUP(A6,Calculation!A:A,Calculation!C:C,"")</f>
        <v>Keswick AC</v>
      </c>
      <c r="E6" s="86">
        <f>_xlfn.XLOOKUP(A6,Calculation!A:A,Calculation!E:E,"")</f>
        <v>3.6967592592592594E-2</v>
      </c>
    </row>
    <row r="7" spans="1:5" x14ac:dyDescent="0.45">
      <c r="A7" s="84">
        <v>5</v>
      </c>
      <c r="B7" s="85" t="str">
        <f>_xlfn.XLOOKUP(A7,Calculation!A:A,Calculation!B:B,"")</f>
        <v>Michael McGleenan</v>
      </c>
      <c r="C7" s="85" t="str">
        <f>_xlfn.XLOOKUP(B7,'FRA format (output as csv)'!A:A,'FRA format (output as csv)'!B:B,"")</f>
        <v>M</v>
      </c>
      <c r="D7" s="85" t="str">
        <f>_xlfn.XLOOKUP(A7,Calculation!A:A,Calculation!C:C,"")</f>
        <v>Keswick AC</v>
      </c>
      <c r="E7" s="86">
        <f>_xlfn.XLOOKUP(A7,Calculation!A:A,Calculation!E:E,"")</f>
        <v>3.7037037037037035E-2</v>
      </c>
    </row>
    <row r="8" spans="1:5" x14ac:dyDescent="0.45">
      <c r="A8" s="84">
        <v>6</v>
      </c>
      <c r="B8" s="85" t="str">
        <f>_xlfn.XLOOKUP(A8,Calculation!A:A,Calculation!B:B,"")</f>
        <v>Carl Bell</v>
      </c>
      <c r="C8" s="85" t="str">
        <f>_xlfn.XLOOKUP(B8,'FRA format (output as csv)'!A:A,'FRA format (output as csv)'!B:B,"")</f>
        <v>M40</v>
      </c>
      <c r="D8" s="85" t="str">
        <f>_xlfn.XLOOKUP(A8,Calculation!A:A,Calculation!C:C,"")</f>
        <v>Keswick AC</v>
      </c>
      <c r="E8" s="86">
        <f>_xlfn.XLOOKUP(A8,Calculation!A:A,Calculation!E:E,"")</f>
        <v>3.9293981481481478E-2</v>
      </c>
    </row>
    <row r="9" spans="1:5" x14ac:dyDescent="0.45">
      <c r="A9" s="84">
        <v>7</v>
      </c>
      <c r="B9" s="85" t="str">
        <f>_xlfn.XLOOKUP(A9,Calculation!A:A,Calculation!B:B,"")</f>
        <v>James Chapman</v>
      </c>
      <c r="C9" s="85" t="str">
        <f>_xlfn.XLOOKUP(B9,'FRA format (output as csv)'!A:A,'FRA format (output as csv)'!B:B,"")</f>
        <v>M40</v>
      </c>
      <c r="D9" s="85" t="str">
        <f>_xlfn.XLOOKUP(A9,Calculation!A:A,Calculation!C:C,"")</f>
        <v>Eden Runners</v>
      </c>
      <c r="E9" s="86">
        <f>_xlfn.XLOOKUP(A9,Calculation!A:A,Calculation!E:E,"")</f>
        <v>3.9537037037037037E-2</v>
      </c>
    </row>
    <row r="10" spans="1:5" ht="23.25" x14ac:dyDescent="0.45">
      <c r="A10" s="84">
        <v>8</v>
      </c>
      <c r="B10" s="85" t="str">
        <f>_xlfn.XLOOKUP(A10,Calculation!A:A,Calculation!B:B,"")</f>
        <v>Rob Brown</v>
      </c>
      <c r="C10" s="85" t="str">
        <f>_xlfn.XLOOKUP(B10,'FRA format (output as csv)'!A:A,'FRA format (output as csv)'!B:B,"")</f>
        <v>M40</v>
      </c>
      <c r="D10" s="85" t="str">
        <f>_xlfn.XLOOKUP(A10,Calculation!A:A,Calculation!C:C,"")</f>
        <v>Keswick AC</v>
      </c>
      <c r="E10" s="86">
        <f>_xlfn.XLOOKUP(A10,Calculation!A:A,Calculation!E:E,"")</f>
        <v>4.0925925925925928E-2</v>
      </c>
    </row>
    <row r="11" spans="1:5" x14ac:dyDescent="0.45">
      <c r="A11" s="84">
        <v>9</v>
      </c>
      <c r="B11" s="85" t="str">
        <f>_xlfn.XLOOKUP(A11,Calculation!A:A,Calculation!B:B,"")</f>
        <v>Jonny Howe</v>
      </c>
      <c r="C11" s="85" t="str">
        <f>_xlfn.XLOOKUP(B11,'FRA format (output as csv)'!A:A,'FRA format (output as csv)'!B:B,"")</f>
        <v>M</v>
      </c>
      <c r="D11" s="85" t="str">
        <f>_xlfn.XLOOKUP(A11,Calculation!A:A,Calculation!C:C,"")</f>
        <v>Eden Runners</v>
      </c>
      <c r="E11" s="86">
        <f>_xlfn.XLOOKUP(A11,Calculation!A:A,Calculation!E:E,"")</f>
        <v>4.1412037037037039E-2</v>
      </c>
    </row>
    <row r="12" spans="1:5" x14ac:dyDescent="0.45">
      <c r="A12" s="84">
        <v>10</v>
      </c>
      <c r="B12" s="85" t="str">
        <f>_xlfn.XLOOKUP(A12,Calculation!A:A,Calculation!B:B,"")</f>
        <v>Dave Lund</v>
      </c>
      <c r="C12" s="85" t="str">
        <f>_xlfn.XLOOKUP(B12,'FRA format (output as csv)'!A:A,'FRA format (output as csv)'!B:B,"")</f>
        <v>M40</v>
      </c>
      <c r="D12" s="85" t="str">
        <f>_xlfn.XLOOKUP(A12,Calculation!A:A,Calculation!C:C,"")</f>
        <v>Eden Runners</v>
      </c>
      <c r="E12" s="86">
        <f>_xlfn.XLOOKUP(A12,Calculation!A:A,Calculation!E:E,"")</f>
        <v>4.2013888888888892E-2</v>
      </c>
    </row>
    <row r="13" spans="1:5" x14ac:dyDescent="0.45">
      <c r="A13" s="84">
        <v>11</v>
      </c>
      <c r="B13" s="85" t="str">
        <f>_xlfn.XLOOKUP(A13,Calculation!A:A,Calculation!B:B,"")</f>
        <v>Carl Algeo</v>
      </c>
      <c r="C13" s="85" t="str">
        <f>_xlfn.XLOOKUP(B13,'FRA format (output as csv)'!A:A,'FRA format (output as csv)'!B:B,"")</f>
        <v>M</v>
      </c>
      <c r="D13" s="85" t="str">
        <f>_xlfn.XLOOKUP(A13,Calculation!A:A,Calculation!C:C,"")</f>
        <v>Northern Fells Running Club</v>
      </c>
      <c r="E13" s="86">
        <f>_xlfn.XLOOKUP(A13,Calculation!A:A,Calculation!E:E,"")</f>
        <v>4.2094907407407407E-2</v>
      </c>
    </row>
    <row r="14" spans="1:5" x14ac:dyDescent="0.45">
      <c r="A14" s="84">
        <v>12</v>
      </c>
      <c r="B14" s="85" t="str">
        <f>_xlfn.XLOOKUP(A14,Calculation!A:A,Calculation!B:B,"")</f>
        <v>James Broom</v>
      </c>
      <c r="C14" s="85" t="str">
        <f>_xlfn.XLOOKUP(B14,'FRA format (output as csv)'!A:A,'FRA format (output as csv)'!B:B,"")</f>
        <v>M</v>
      </c>
      <c r="D14" s="85" t="str">
        <f>_xlfn.XLOOKUP(A14,Calculation!A:A,Calculation!C:C,"")</f>
        <v>Unattached</v>
      </c>
      <c r="E14" s="86">
        <f>_xlfn.XLOOKUP(A14,Calculation!A:A,Calculation!E:E,"")</f>
        <v>4.2280092592592591E-2</v>
      </c>
    </row>
    <row r="15" spans="1:5" x14ac:dyDescent="0.45">
      <c r="A15" s="84">
        <v>13</v>
      </c>
      <c r="B15" s="85" t="str">
        <f>_xlfn.XLOOKUP(A15,Calculation!A:A,Calculation!B:B,"")</f>
        <v>Jake Clark</v>
      </c>
      <c r="C15" s="85" t="str">
        <f>_xlfn.XLOOKUP(B15,'FRA format (output as csv)'!A:A,'FRA format (output as csv)'!B:B,"")</f>
        <v>M</v>
      </c>
      <c r="D15" s="85" t="str">
        <f>_xlfn.XLOOKUP(A15,Calculation!A:A,Calculation!C:C,"")</f>
        <v>Northern Fells Running Club</v>
      </c>
      <c r="E15" s="86">
        <f>_xlfn.XLOOKUP(A15,Calculation!A:A,Calculation!E:E,"")</f>
        <v>4.2511574074074077E-2</v>
      </c>
    </row>
    <row r="16" spans="1:5" x14ac:dyDescent="0.45">
      <c r="A16" s="84">
        <v>14</v>
      </c>
      <c r="B16" s="85" t="str">
        <f>_xlfn.XLOOKUP(A16,Calculation!A:A,Calculation!B:B,"")</f>
        <v>Alex Reed</v>
      </c>
      <c r="C16" s="85" t="str">
        <f>_xlfn.XLOOKUP(B16,'FRA format (output as csv)'!A:A,'FRA format (output as csv)'!B:B,"")</f>
        <v>M</v>
      </c>
      <c r="D16" s="85" t="str">
        <f>_xlfn.XLOOKUP(A16,Calculation!A:A,Calculation!C:C,"")</f>
        <v>Cumberland Fell Runners</v>
      </c>
      <c r="E16" s="86">
        <f>_xlfn.XLOOKUP(A16,Calculation!A:A,Calculation!E:E,"")</f>
        <v>4.2592592592592592E-2</v>
      </c>
    </row>
    <row r="17" spans="1:6" x14ac:dyDescent="0.45">
      <c r="A17" s="84">
        <v>15</v>
      </c>
      <c r="B17" s="85" t="str">
        <f>_xlfn.XLOOKUP(A17,Calculation!A:A,Calculation!B:B,"")</f>
        <v>Jim Haworth</v>
      </c>
      <c r="C17" s="85" t="str">
        <f>_xlfn.XLOOKUP(B17,'FRA format (output as csv)'!A:A,'FRA format (output as csv)'!B:B,"")</f>
        <v>M50</v>
      </c>
      <c r="D17" s="85" t="str">
        <f>_xlfn.XLOOKUP(A17,Calculation!A:A,Calculation!C:C,"")</f>
        <v>Keswick AC</v>
      </c>
      <c r="E17" s="86">
        <f>_xlfn.XLOOKUP(A17,Calculation!A:A,Calculation!E:E,"")</f>
        <v>4.266203703703704E-2</v>
      </c>
    </row>
    <row r="18" spans="1:6" x14ac:dyDescent="0.45">
      <c r="A18" s="84">
        <v>16</v>
      </c>
      <c r="B18" s="85" t="str">
        <f>_xlfn.XLOOKUP(A18,Calculation!A:A,Calculation!B:B,"")</f>
        <v>Mike Rudd</v>
      </c>
      <c r="C18" s="85" t="str">
        <f>_xlfn.XLOOKUP(B18,'FRA format (output as csv)'!A:A,'FRA format (output as csv)'!B:B,"")</f>
        <v>M40</v>
      </c>
      <c r="D18" s="85" t="str">
        <f>_xlfn.XLOOKUP(A18,Calculation!A:A,Calculation!C:C,"")</f>
        <v>Northern Fells Running Club</v>
      </c>
      <c r="E18" s="86">
        <f>_xlfn.XLOOKUP(A18,Calculation!A:A,Calculation!E:E,"")</f>
        <v>4.4363425925925924E-2</v>
      </c>
    </row>
    <row r="19" spans="1:6" ht="23.25" x14ac:dyDescent="0.45">
      <c r="A19" s="84">
        <v>17</v>
      </c>
      <c r="B19" s="85" t="str">
        <f>_xlfn.XLOOKUP(A19,Calculation!A:A,Calculation!B:B,"")</f>
        <v>Lewis James</v>
      </c>
      <c r="C19" s="85" t="str">
        <f>_xlfn.XLOOKUP(B19,'FRA format (output as csv)'!A:A,'FRA format (output as csv)'!B:B,"")</f>
        <v>M</v>
      </c>
      <c r="D19" s="85" t="str">
        <f>_xlfn.XLOOKUP(A19,Calculation!A:A,Calculation!C:C,"")</f>
        <v>Keswick AC</v>
      </c>
      <c r="E19" s="86">
        <f>_xlfn.XLOOKUP(A19,Calculation!A:A,Calculation!E:E,"")</f>
        <v>4.4826388888888888E-2</v>
      </c>
    </row>
    <row r="20" spans="1:6" x14ac:dyDescent="0.45">
      <c r="A20" s="84">
        <v>18</v>
      </c>
      <c r="B20" s="85" t="str">
        <f>_xlfn.XLOOKUP(A20,Calculation!A:A,Calculation!B:B,"")</f>
        <v>Nick Barrallough</v>
      </c>
      <c r="C20" s="85" t="str">
        <f>_xlfn.XLOOKUP(B20,'FRA format (output as csv)'!A:A,'FRA format (output as csv)'!B:B,"")</f>
        <v>M50</v>
      </c>
      <c r="D20" s="85" t="str">
        <f>_xlfn.XLOOKUP(A20,Calculation!A:A,Calculation!C:C,"")</f>
        <v>Keswick AC</v>
      </c>
      <c r="E20" s="86">
        <f>_xlfn.XLOOKUP(A20,Calculation!A:A,Calculation!E:E,"")</f>
        <v>4.4861111111111109E-2</v>
      </c>
    </row>
    <row r="21" spans="1:6" x14ac:dyDescent="0.45">
      <c r="A21" s="84">
        <v>19</v>
      </c>
      <c r="B21" s="85" t="str">
        <f>_xlfn.XLOOKUP(A21,Calculation!A:A,Calculation!B:B,"")</f>
        <v>Tom Lynch</v>
      </c>
      <c r="C21" s="85" t="str">
        <f>_xlfn.XLOOKUP(B21,'FRA format (output as csv)'!A:A,'FRA format (output as csv)'!B:B,"")</f>
        <v>M40</v>
      </c>
      <c r="D21" s="85" t="str">
        <f>_xlfn.XLOOKUP(A21,Calculation!A:A,Calculation!C:C,"")</f>
        <v>Ambleside AC</v>
      </c>
      <c r="E21" s="86">
        <f>_xlfn.XLOOKUP(A21,Calculation!A:A,Calculation!E:E,"")</f>
        <v>4.4861111111111109E-2</v>
      </c>
    </row>
    <row r="22" spans="1:6" x14ac:dyDescent="0.45">
      <c r="A22" s="84">
        <v>20</v>
      </c>
      <c r="B22" s="85" t="str">
        <f>_xlfn.XLOOKUP(A22,Calculation!A:A,Calculation!B:B,"")</f>
        <v>David Holmes</v>
      </c>
      <c r="C22" s="85" t="str">
        <f>_xlfn.XLOOKUP(B22,'FRA format (output as csv)'!A:A,'FRA format (output as csv)'!B:B,"")</f>
        <v>M40</v>
      </c>
      <c r="D22" s="85" t="str">
        <f>_xlfn.XLOOKUP(A22,Calculation!A:A,Calculation!C:C,"")</f>
        <v>Border Harriers</v>
      </c>
      <c r="E22" s="86">
        <f>_xlfn.XLOOKUP(A22,Calculation!A:A,Calculation!E:E,"")</f>
        <v>4.5023148148148145E-2</v>
      </c>
    </row>
    <row r="23" spans="1:6" x14ac:dyDescent="0.45">
      <c r="A23" s="87" t="s">
        <v>1597</v>
      </c>
    </row>
    <row r="24" spans="1:6" x14ac:dyDescent="0.45">
      <c r="A24" s="82"/>
    </row>
    <row r="25" spans="1:6" x14ac:dyDescent="0.45">
      <c r="A25" s="82"/>
    </row>
    <row r="26" spans="1:6" x14ac:dyDescent="0.45">
      <c r="A26" s="82"/>
    </row>
    <row r="27" spans="1:6" x14ac:dyDescent="0.45">
      <c r="A27" s="82" t="s">
        <v>1598</v>
      </c>
    </row>
    <row r="28" spans="1:6" x14ac:dyDescent="0.45">
      <c r="A28" s="88" t="s">
        <v>1592</v>
      </c>
      <c r="B28" s="83" t="s">
        <v>1599</v>
      </c>
      <c r="C28" s="83" t="s">
        <v>1593</v>
      </c>
      <c r="D28" s="83" t="s">
        <v>1594</v>
      </c>
      <c r="E28" s="83" t="s">
        <v>1595</v>
      </c>
      <c r="F28" s="83" t="s">
        <v>1596</v>
      </c>
    </row>
    <row r="29" spans="1:6" ht="23.25" x14ac:dyDescent="0.45">
      <c r="A29" s="84">
        <v>1</v>
      </c>
      <c r="B29" s="91">
        <f>_xlfn.XLOOKUP(A29,Calculation!AL:AL,Calculation!A:A,"")</f>
        <v>6</v>
      </c>
      <c r="C29" s="85" t="str">
        <f>_xlfn.XLOOKUP(A29,Calculation!AL:AL,Calculation!B:B,"")</f>
        <v>Carl Bell</v>
      </c>
      <c r="D29" s="85" t="str">
        <f>_xlfn.XLOOKUP(C29,'FRA format (output as csv)'!A:A,'FRA format (output as csv)'!B:B,"")</f>
        <v>M40</v>
      </c>
      <c r="E29" s="85" t="str">
        <f>_xlfn.XLOOKUP(A29,Calculation!AL:AL,Calculation!C:C,"")</f>
        <v>Keswick AC</v>
      </c>
      <c r="F29" s="86">
        <f>_xlfn.XLOOKUP(A29,Calculation!AL:AL,Calculation!E:E,"")</f>
        <v>3.9293981481481478E-2</v>
      </c>
    </row>
    <row r="30" spans="1:6" ht="23.25" x14ac:dyDescent="0.45">
      <c r="A30" s="84">
        <v>2</v>
      </c>
      <c r="B30" s="91">
        <f>_xlfn.XLOOKUP(A30,Calculation!AL:AL,Calculation!A:A,"")</f>
        <v>7</v>
      </c>
      <c r="C30" s="85" t="str">
        <f>_xlfn.XLOOKUP(A30,Calculation!AL:AL,Calculation!B:B,"")</f>
        <v>James Chapman</v>
      </c>
      <c r="D30" s="85" t="str">
        <f>_xlfn.XLOOKUP(C30,'FRA format (output as csv)'!A:A,'FRA format (output as csv)'!B:B,"")</f>
        <v>M40</v>
      </c>
      <c r="E30" s="85" t="str">
        <f>_xlfn.XLOOKUP(A30,Calculation!AL:AL,Calculation!C:C,"")</f>
        <v>Eden Runners</v>
      </c>
      <c r="F30" s="86">
        <f>_xlfn.XLOOKUP(A30,Calculation!AL:AL,Calculation!E:E,"")</f>
        <v>3.9537037037037037E-2</v>
      </c>
    </row>
    <row r="31" spans="1:6" x14ac:dyDescent="0.45">
      <c r="A31" s="84">
        <v>3</v>
      </c>
      <c r="B31" s="91">
        <f>_xlfn.XLOOKUP(A31,Calculation!AL:AL,Calculation!A:A,"")</f>
        <v>8</v>
      </c>
      <c r="C31" s="85" t="str">
        <f>_xlfn.XLOOKUP(A31,Calculation!AL:AL,Calculation!B:B,"")</f>
        <v>Rob Brown</v>
      </c>
      <c r="D31" s="85" t="str">
        <f>_xlfn.XLOOKUP(C31,'FRA format (output as csv)'!A:A,'FRA format (output as csv)'!B:B,"")</f>
        <v>M40</v>
      </c>
      <c r="E31" s="85" t="str">
        <f>_xlfn.XLOOKUP(A31,Calculation!AL:AL,Calculation!C:C,"")</f>
        <v>Keswick AC</v>
      </c>
      <c r="F31" s="86">
        <f>_xlfn.XLOOKUP(A31,Calculation!AL:AL,Calculation!E:E,"")</f>
        <v>4.0925925925925928E-2</v>
      </c>
    </row>
    <row r="32" spans="1:6" x14ac:dyDescent="0.45">
      <c r="A32" s="82" t="s">
        <v>1600</v>
      </c>
      <c r="D32" s="89"/>
      <c r="F32" s="89"/>
    </row>
    <row r="33" spans="1:6" x14ac:dyDescent="0.45">
      <c r="A33" s="84">
        <v>1</v>
      </c>
      <c r="B33" s="85">
        <f>_xlfn.XLOOKUP(A33,Calculation!AM:AM,Calculation!A:A,"")</f>
        <v>15</v>
      </c>
      <c r="C33" s="85" t="str">
        <f>_xlfn.XLOOKUP(A33,Calculation!AM:AM,Calculation!B:B,"")</f>
        <v>Jim Haworth</v>
      </c>
      <c r="D33" s="85" t="str">
        <f>_xlfn.XLOOKUP(C33,'FRA format (output as csv)'!A:A,'FRA format (output as csv)'!B:B,"")</f>
        <v>M50</v>
      </c>
      <c r="E33" s="85" t="str">
        <f>_xlfn.XLOOKUP(A33,Calculation!AM:AM,Calculation!C:C,"")</f>
        <v>Keswick AC</v>
      </c>
      <c r="F33" s="86">
        <f>_xlfn.XLOOKUP(A33,Calculation!AM:AM,Calculation!E:E,"")</f>
        <v>4.266203703703704E-2</v>
      </c>
    </row>
    <row r="34" spans="1:6" x14ac:dyDescent="0.45">
      <c r="A34" s="84">
        <v>2</v>
      </c>
      <c r="B34" s="85">
        <f>_xlfn.XLOOKUP(A34,Calculation!AM:AM,Calculation!A:A,"")</f>
        <v>18</v>
      </c>
      <c r="C34" s="85" t="str">
        <f>_xlfn.XLOOKUP(A34,Calculation!AM:AM,Calculation!B:B,"")</f>
        <v>Nick Barrallough</v>
      </c>
      <c r="D34" s="85" t="str">
        <f>_xlfn.XLOOKUP(C34,'FRA format (output as csv)'!A:A,'FRA format (output as csv)'!B:B,"")</f>
        <v>M50</v>
      </c>
      <c r="E34" s="85" t="str">
        <f>_xlfn.XLOOKUP(A34,Calculation!AM:AM,Calculation!C:C,"")</f>
        <v>Keswick AC</v>
      </c>
      <c r="F34" s="86">
        <f>_xlfn.XLOOKUP(A34,Calculation!AM:AM,Calculation!E:E,"")</f>
        <v>4.4861111111111109E-2</v>
      </c>
    </row>
    <row r="35" spans="1:6" x14ac:dyDescent="0.45">
      <c r="A35" s="84">
        <v>3</v>
      </c>
      <c r="B35" s="85">
        <f>_xlfn.XLOOKUP(A35,Calculation!AM:AM,Calculation!A:A,"")</f>
        <v>21</v>
      </c>
      <c r="C35" s="85" t="str">
        <f>_xlfn.XLOOKUP(A35,Calculation!AM:AM,Calculation!B:B,"")</f>
        <v>Paul Wilson</v>
      </c>
      <c r="D35" s="85" t="str">
        <f>_xlfn.XLOOKUP(C35,'FRA format (output as csv)'!A:A,'FRA format (output as csv)'!B:B,"")</f>
        <v>M50</v>
      </c>
      <c r="E35" s="85" t="str">
        <f>_xlfn.XLOOKUP(A35,Calculation!AM:AM,Calculation!C:C,"")</f>
        <v>Summit Ultra</v>
      </c>
      <c r="F35" s="86">
        <f>_xlfn.XLOOKUP(A35,Calculation!AM:AM,Calculation!E:E,"")</f>
        <v>4.5173611111111109E-2</v>
      </c>
    </row>
    <row r="36" spans="1:6" x14ac:dyDescent="0.45">
      <c r="A36" s="82" t="s">
        <v>1601</v>
      </c>
      <c r="D36" s="89"/>
      <c r="F36" s="89"/>
    </row>
    <row r="37" spans="1:6" ht="23.25" x14ac:dyDescent="0.45">
      <c r="A37" s="84">
        <v>1</v>
      </c>
      <c r="B37" s="85">
        <f>_xlfn.XLOOKUP(A37,Calculation!AN:AN,Calculation!A:A,"")</f>
        <v>26</v>
      </c>
      <c r="C37" s="85" t="str">
        <f>_xlfn.XLOOKUP(A37,Calculation!AN:AN,Calculation!B:B,"")</f>
        <v>Steve Everett</v>
      </c>
      <c r="D37" s="85" t="str">
        <f>_xlfn.XLOOKUP(C37,'FRA format (output as csv)'!A:A,'FRA format (output as csv)'!B:B,"")</f>
        <v>M60</v>
      </c>
      <c r="E37" s="85" t="str">
        <f>_xlfn.XLOOKUP(A37,Calculation!AN:AN,Calculation!C:C,"")</f>
        <v>Durham City Harriers</v>
      </c>
      <c r="F37" s="86">
        <f>_xlfn.XLOOKUP(A37,Calculation!AN:AN,Calculation!E:E,"")</f>
        <v>4.6307870370370367E-2</v>
      </c>
    </row>
    <row r="38" spans="1:6" ht="23.25" x14ac:dyDescent="0.45">
      <c r="A38" s="84">
        <v>2</v>
      </c>
      <c r="B38" s="85">
        <f>_xlfn.XLOOKUP(A38,Calculation!AN:AN,Calculation!A:A,"")</f>
        <v>28</v>
      </c>
      <c r="C38" s="85" t="str">
        <f>_xlfn.XLOOKUP(A38,Calculation!AN:AN,Calculation!B:B,"")</f>
        <v>Philip Pearson</v>
      </c>
      <c r="D38" s="85" t="str">
        <f>_xlfn.XLOOKUP(C38,'FRA format (output as csv)'!A:A,'FRA format (output as csv)'!B:B,"")</f>
        <v>M60</v>
      </c>
      <c r="E38" s="85" t="str">
        <f>_xlfn.XLOOKUP(A38,Calculation!AN:AN,Calculation!C:C,"")</f>
        <v>Northern Fells Running Club</v>
      </c>
      <c r="F38" s="86">
        <f>_xlfn.XLOOKUP(A38,Calculation!AN:AN,Calculation!E:E,"")</f>
        <v>4.6851851851851853E-2</v>
      </c>
    </row>
    <row r="39" spans="1:6" ht="23.25" x14ac:dyDescent="0.45">
      <c r="A39" s="84">
        <v>3</v>
      </c>
      <c r="B39" s="85">
        <f>_xlfn.XLOOKUP(A39,Calculation!AN:AN,Calculation!A:A,"")</f>
        <v>37</v>
      </c>
      <c r="C39" s="85" t="str">
        <f>_xlfn.XLOOKUP(A39,Calculation!AN:AN,Calculation!B:B,"")</f>
        <v>Neil Weightman</v>
      </c>
      <c r="D39" s="85" t="str">
        <f>_xlfn.XLOOKUP(C39,'FRA format (output as csv)'!A:A,'FRA format (output as csv)'!B:B,"")</f>
        <v>M60</v>
      </c>
      <c r="E39" s="85" t="str">
        <f>_xlfn.XLOOKUP(A39,Calculation!AN:AN,Calculation!C:C,"")</f>
        <v>Northern Fells Running Club</v>
      </c>
      <c r="F39" s="86">
        <f>_xlfn.XLOOKUP(A39,Calculation!AN:AN,Calculation!E:E,"")</f>
        <v>4.8356481481481479E-2</v>
      </c>
    </row>
    <row r="40" spans="1:6" x14ac:dyDescent="0.45">
      <c r="A40" s="82" t="s">
        <v>1602</v>
      </c>
      <c r="D40" s="89"/>
      <c r="F40" s="89"/>
    </row>
    <row r="41" spans="1:6" x14ac:dyDescent="0.45">
      <c r="A41" s="84">
        <v>1</v>
      </c>
      <c r="B41" s="85">
        <f>_xlfn.XLOOKUP(A41,Calculation!AO:AO,Calculation!A:A,"")</f>
        <v>46</v>
      </c>
      <c r="C41" s="85" t="str">
        <f>_xlfn.XLOOKUP(A41,Calculation!AO:AO,Calculation!B:B,"")</f>
        <v>Paul Morris</v>
      </c>
      <c r="D41" s="85" t="str">
        <f>_xlfn.XLOOKUP(C41,'FRA format (output as csv)'!A:A,'FRA format (output as csv)'!B:B,"")</f>
        <v>M70</v>
      </c>
      <c r="E41" s="85" t="str">
        <f>_xlfn.XLOOKUP(A41,Calculation!AO:AO,Calculation!C:C,"")</f>
        <v>Keswick AC</v>
      </c>
      <c r="F41" s="86">
        <f>_xlfn.XLOOKUP(A41,Calculation!AO:AO,Calculation!E:E,"")</f>
        <v>5.3113425925925925E-2</v>
      </c>
    </row>
    <row r="42" spans="1:6" x14ac:dyDescent="0.45">
      <c r="A42" s="84">
        <v>2</v>
      </c>
      <c r="B42" s="85">
        <f>_xlfn.XLOOKUP(A42,Calculation!AO:AO,Calculation!A:A,"")</f>
        <v>69</v>
      </c>
      <c r="C42" s="85" t="str">
        <f>_xlfn.XLOOKUP(A42,Calculation!AO:AO,Calculation!B:B,"")</f>
        <v>Cliff Gosden</v>
      </c>
      <c r="D42" s="85" t="str">
        <f>_xlfn.XLOOKUP(C42,'FRA format (output as csv)'!A:A,'FRA format (output as csv)'!B:B,"")</f>
        <v>M70</v>
      </c>
      <c r="E42" s="85" t="str">
        <f>_xlfn.XLOOKUP(A42,Calculation!AO:AO,Calculation!C:C,"")</f>
        <v>Northern Fells Running Club</v>
      </c>
      <c r="F42" s="86">
        <f>_xlfn.XLOOKUP(A42,Calculation!AO:AO,Calculation!E:E,"")</f>
        <v>6.7048611111111114E-2</v>
      </c>
    </row>
    <row r="43" spans="1:6" x14ac:dyDescent="0.45">
      <c r="A43" s="90"/>
      <c r="D43" s="89"/>
      <c r="F43" s="89"/>
    </row>
    <row r="44" spans="1:6" x14ac:dyDescent="0.45">
      <c r="A44" s="82" t="s">
        <v>1603</v>
      </c>
      <c r="D44" s="89"/>
      <c r="F44" s="89"/>
    </row>
    <row r="45" spans="1:6" x14ac:dyDescent="0.45">
      <c r="A45" s="83" t="s">
        <v>1592</v>
      </c>
      <c r="B45" s="83" t="s">
        <v>1604</v>
      </c>
      <c r="C45" s="83" t="s">
        <v>1593</v>
      </c>
      <c r="D45" s="83" t="s">
        <v>1594</v>
      </c>
      <c r="E45" s="83" t="s">
        <v>1595</v>
      </c>
      <c r="F45" s="86" t="s">
        <v>1596</v>
      </c>
    </row>
    <row r="46" spans="1:6" ht="34.9" x14ac:dyDescent="0.45">
      <c r="A46" s="84">
        <v>1</v>
      </c>
      <c r="B46" s="85">
        <f>_xlfn.XLOOKUP(A46,Calculation!AP:AP,Calculation!A:A,"")</f>
        <v>27</v>
      </c>
      <c r="C46" s="85" t="str">
        <f>_xlfn.XLOOKUP(A46,Calculation!AP:AP,Calculation!B:B,"")</f>
        <v>Rose Singleton</v>
      </c>
      <c r="D46" s="85" t="str">
        <f>_xlfn.XLOOKUP(C46,'FRA format (output as csv)'!A:A,'FRA format (output as csv)'!B:B,"")</f>
        <v>F</v>
      </c>
      <c r="E46" s="85" t="str">
        <f>_xlfn.XLOOKUP(A46,Calculation!AP:AP,Calculation!C:C,"")</f>
        <v>Northern Fells Running Club</v>
      </c>
      <c r="F46" s="86">
        <f>_xlfn.XLOOKUP(A46,Calculation!AP:AP,Calculation!E:E,"")</f>
        <v>4.6516203703703705E-2</v>
      </c>
    </row>
    <row r="47" spans="1:6" x14ac:dyDescent="0.45">
      <c r="A47" s="84">
        <v>2</v>
      </c>
      <c r="B47" s="85">
        <f>_xlfn.XLOOKUP(A47,Calculation!AP:AP,Calculation!A:A,"")</f>
        <v>29</v>
      </c>
      <c r="C47" s="85" t="str">
        <f>_xlfn.XLOOKUP(A47,Calculation!AP:AP,Calculation!B:B,"")</f>
        <v>Joanna Cartmell</v>
      </c>
      <c r="D47" s="85" t="str">
        <f>_xlfn.XLOOKUP(C47,'FRA format (output as csv)'!A:A,'FRA format (output as csv)'!B:B,"")</f>
        <v>F40</v>
      </c>
      <c r="E47" s="85" t="str">
        <f>_xlfn.XLOOKUP(A47,Calculation!AP:AP,Calculation!C:C,"")</f>
        <v>Northern Fells Running Club</v>
      </c>
      <c r="F47" s="86">
        <f>_xlfn.XLOOKUP(A47,Calculation!AP:AP,Calculation!E:E,"")</f>
        <v>4.6851851851851853E-2</v>
      </c>
    </row>
    <row r="48" spans="1:6" x14ac:dyDescent="0.45">
      <c r="A48" s="84">
        <v>3</v>
      </c>
      <c r="B48" s="85">
        <f>_xlfn.XLOOKUP(A48,Calculation!AP:AP,Calculation!A:A,"")</f>
        <v>31</v>
      </c>
      <c r="C48" s="85" t="str">
        <f>_xlfn.XLOOKUP(A48,Calculation!AP:AP,Calculation!B:B,"")</f>
        <v>Robyn Beaty</v>
      </c>
      <c r="D48" s="85" t="str">
        <f>_xlfn.XLOOKUP(C48,'FRA format (output as csv)'!A:A,'FRA format (output as csv)'!B:B,"")</f>
        <v>F</v>
      </c>
      <c r="E48" s="85" t="str">
        <f>_xlfn.XLOOKUP(A48,Calculation!AP:AP,Calculation!C:C,"")</f>
        <v>Keswick AC</v>
      </c>
      <c r="F48" s="86">
        <f>_xlfn.XLOOKUP(A48,Calculation!AP:AP,Calculation!E:E,"")</f>
        <v>4.715277777777778E-2</v>
      </c>
    </row>
    <row r="49" spans="1:6" x14ac:dyDescent="0.45">
      <c r="A49" s="84">
        <v>4</v>
      </c>
      <c r="B49" s="85">
        <f>_xlfn.XLOOKUP(A49,Calculation!AP:AP,Calculation!A:A,"")</f>
        <v>35</v>
      </c>
      <c r="C49" s="85" t="str">
        <f>_xlfn.XLOOKUP(A49,Calculation!AP:AP,Calculation!B:B,"")</f>
        <v>Jodie Gray</v>
      </c>
      <c r="D49" s="85" t="str">
        <f>_xlfn.XLOOKUP(C49,'FRA format (output as csv)'!A:A,'FRA format (output as csv)'!B:B,"")</f>
        <v>F</v>
      </c>
      <c r="E49" s="85" t="str">
        <f>_xlfn.XLOOKUP(A49,Calculation!AP:AP,Calculation!C:C,"")</f>
        <v>Keswick AC</v>
      </c>
      <c r="F49" s="86">
        <f>_xlfn.XLOOKUP(A49,Calculation!AP:AP,Calculation!E:E,"")</f>
        <v>4.760416666666667E-2</v>
      </c>
    </row>
    <row r="50" spans="1:6" ht="23.25" x14ac:dyDescent="0.45">
      <c r="A50" s="84">
        <v>5</v>
      </c>
      <c r="B50" s="85">
        <f>_xlfn.XLOOKUP(A50,Calculation!AP:AP,Calculation!A:A,"")</f>
        <v>38</v>
      </c>
      <c r="C50" s="85" t="str">
        <f>_xlfn.XLOOKUP(A50,Calculation!AP:AP,Calculation!B:B,"")</f>
        <v>Lou Osborn</v>
      </c>
      <c r="D50" s="85" t="str">
        <f>_xlfn.XLOOKUP(C50,'FRA format (output as csv)'!A:A,'FRA format (output as csv)'!B:B,"")</f>
        <v>F50</v>
      </c>
      <c r="E50" s="85" t="str">
        <f>_xlfn.XLOOKUP(A50,Calculation!AP:AP,Calculation!C:C,"")</f>
        <v>Keswick AC</v>
      </c>
      <c r="F50" s="86">
        <f>_xlfn.XLOOKUP(A50,Calculation!AP:AP,Calculation!E:E,"")</f>
        <v>4.8518518518518516E-2</v>
      </c>
    </row>
    <row r="51" spans="1:6" ht="23.25" x14ac:dyDescent="0.45">
      <c r="A51" s="84">
        <v>6</v>
      </c>
      <c r="B51" s="85">
        <f>_xlfn.XLOOKUP(A51,Calculation!AP:AP,Calculation!A:A,"")</f>
        <v>41</v>
      </c>
      <c r="C51" s="85" t="str">
        <f>_xlfn.XLOOKUP(A51,Calculation!AP:AP,Calculation!B:B,"")</f>
        <v>Zoe Hebblethwaite</v>
      </c>
      <c r="D51" s="85" t="str">
        <f>_xlfn.XLOOKUP(C51,'FRA format (output as csv)'!A:A,'FRA format (output as csv)'!B:B,"")</f>
        <v>F40</v>
      </c>
      <c r="E51" s="85" t="str">
        <f>_xlfn.XLOOKUP(A51,Calculation!AP:AP,Calculation!C:C,"")</f>
        <v>Keswick AC</v>
      </c>
      <c r="F51" s="86">
        <f>_xlfn.XLOOKUP(A51,Calculation!AP:AP,Calculation!E:E,"")</f>
        <v>5.0972222222222224E-2</v>
      </c>
    </row>
    <row r="52" spans="1:6" ht="23.25" x14ac:dyDescent="0.45">
      <c r="A52" s="84">
        <v>7</v>
      </c>
      <c r="B52" s="85">
        <f>_xlfn.XLOOKUP(A52,Calculation!AP:AP,Calculation!A:A,"")</f>
        <v>43</v>
      </c>
      <c r="C52" s="85" t="str">
        <f>_xlfn.XLOOKUP(A52,Calculation!AP:AP,Calculation!B:B,"")</f>
        <v>Helen Sharman</v>
      </c>
      <c r="D52" s="85" t="str">
        <f>_xlfn.XLOOKUP(C52,'FRA format (output as csv)'!A:A,'FRA format (output as csv)'!B:B,"")</f>
        <v>F</v>
      </c>
      <c r="E52" s="85" t="str">
        <f>_xlfn.XLOOKUP(A52,Calculation!AP:AP,Calculation!C:C,"")</f>
        <v>Keswick AC</v>
      </c>
      <c r="F52" s="86">
        <f>_xlfn.XLOOKUP(A52,Calculation!AP:AP,Calculation!E:E,"")</f>
        <v>5.140046296296296E-2</v>
      </c>
    </row>
    <row r="53" spans="1:6" x14ac:dyDescent="0.45">
      <c r="A53" s="84">
        <v>8</v>
      </c>
      <c r="B53" s="85">
        <f>_xlfn.XLOOKUP(A53,Calculation!AP:AP,Calculation!A:A,"")</f>
        <v>47</v>
      </c>
      <c r="C53" s="85" t="str">
        <f>_xlfn.XLOOKUP(A53,Calculation!AP:AP,Calculation!B:B,"")</f>
        <v>Gillian Atkinson</v>
      </c>
      <c r="D53" s="85" t="str">
        <f>_xlfn.XLOOKUP(C53,'FRA format (output as csv)'!A:A,'FRA format (output as csv)'!B:B,"")</f>
        <v>F60</v>
      </c>
      <c r="E53" s="85" t="str">
        <f>_xlfn.XLOOKUP(A53,Calculation!AP:AP,Calculation!C:C,"")</f>
        <v>Keswick AC</v>
      </c>
      <c r="F53" s="86">
        <f>_xlfn.XLOOKUP(A53,Calculation!AP:AP,Calculation!E:E,"")</f>
        <v>5.3136574074074072E-2</v>
      </c>
    </row>
    <row r="54" spans="1:6" ht="23.25" x14ac:dyDescent="0.45">
      <c r="A54" s="84">
        <v>9</v>
      </c>
      <c r="B54" s="85">
        <f>_xlfn.XLOOKUP(A54,Calculation!AP:AP,Calculation!A:A,"")</f>
        <v>49</v>
      </c>
      <c r="C54" s="85" t="str">
        <f>_xlfn.XLOOKUP(A54,Calculation!AP:AP,Calculation!B:B,"")</f>
        <v>Rachael Lewis</v>
      </c>
      <c r="D54" s="85" t="str">
        <f>_xlfn.XLOOKUP(C54,'FRA format (output as csv)'!A:A,'FRA format (output as csv)'!B:B,"")</f>
        <v>F</v>
      </c>
      <c r="E54" s="85" t="str">
        <f>_xlfn.XLOOKUP(A54,Calculation!AP:AP,Calculation!C:C,"")</f>
        <v>Northern Fells Running Club</v>
      </c>
      <c r="F54" s="86">
        <f>_xlfn.XLOOKUP(A54,Calculation!AP:AP,Calculation!E:E,"")</f>
        <v>5.3414351851851852E-2</v>
      </c>
    </row>
    <row r="55" spans="1:6" x14ac:dyDescent="0.45">
      <c r="A55" s="84">
        <v>10</v>
      </c>
      <c r="B55" s="85">
        <f>_xlfn.XLOOKUP(A55,Calculation!AP:AP,Calculation!A:A,"")</f>
        <v>50</v>
      </c>
      <c r="C55" s="85" t="str">
        <f>_xlfn.XLOOKUP(A55,Calculation!AP:AP,Calculation!B:B,"")</f>
        <v>Natalie Hawkrigg</v>
      </c>
      <c r="D55" s="85" t="str">
        <f>_xlfn.XLOOKUP(C55,'FRA format (output as csv)'!A:A,'FRA format (output as csv)'!B:B,"")</f>
        <v>F50</v>
      </c>
      <c r="E55" s="85" t="str">
        <f>_xlfn.XLOOKUP(A55,Calculation!AP:AP,Calculation!C:C,"")</f>
        <v>Northern Fells Running Club</v>
      </c>
      <c r="F55" s="86">
        <f>_xlfn.XLOOKUP(A55,Calculation!AP:AP,Calculation!E:E,"")</f>
        <v>5.3564814814814815E-2</v>
      </c>
    </row>
    <row r="56" spans="1:6" x14ac:dyDescent="0.45">
      <c r="A56" s="82" t="s">
        <v>1605</v>
      </c>
      <c r="D56" s="89"/>
      <c r="F56" s="89"/>
    </row>
    <row r="57" spans="1:6" ht="23.25" x14ac:dyDescent="0.45">
      <c r="A57" s="84">
        <v>1</v>
      </c>
      <c r="B57" s="85">
        <f>_xlfn.XLOOKUP(A57,Calculation!AT:AT,Calculation!A:A,"")</f>
        <v>29</v>
      </c>
      <c r="C57" s="85" t="str">
        <f>_xlfn.XLOOKUP(A57,Calculation!AT:AT,Calculation!B:B,"")</f>
        <v>Joanna Cartmell</v>
      </c>
      <c r="D57" s="85" t="str">
        <f>_xlfn.XLOOKUP(C57,'FRA format (output as csv)'!A:A,'FRA format (output as csv)'!B:B,"")</f>
        <v>F40</v>
      </c>
      <c r="E57" s="85" t="str">
        <f>_xlfn.XLOOKUP(A57,Calculation!AT:AT,Calculation!C:C,"")</f>
        <v>Northern Fells Running Club</v>
      </c>
      <c r="F57" s="86">
        <f>_xlfn.XLOOKUP(A57,Calculation!AT:AT,Calculation!E:E,"")</f>
        <v>4.6851851851851853E-2</v>
      </c>
    </row>
    <row r="58" spans="1:6" ht="23.25" x14ac:dyDescent="0.45">
      <c r="A58" s="84">
        <v>2</v>
      </c>
      <c r="B58" s="85">
        <f>_xlfn.XLOOKUP(A58,Calculation!AT:AT,Calculation!A:A,"")</f>
        <v>38</v>
      </c>
      <c r="C58" s="85" t="str">
        <f>_xlfn.XLOOKUP(A58,Calculation!AT:AT,Calculation!B:B,"")</f>
        <v>Lou Osborn</v>
      </c>
      <c r="D58" s="85" t="str">
        <f>_xlfn.XLOOKUP(C58,'FRA format (output as csv)'!A:A,'FRA format (output as csv)'!B:B,"")</f>
        <v>F50</v>
      </c>
      <c r="E58" s="85" t="str">
        <f>_xlfn.XLOOKUP(A58,Calculation!AT:AT,Calculation!C:C,"")</f>
        <v>Keswick AC</v>
      </c>
      <c r="F58" s="86">
        <f>_xlfn.XLOOKUP(A58,Calculation!AT:AT,Calculation!E:E,"")</f>
        <v>4.8518518518518516E-2</v>
      </c>
    </row>
    <row r="59" spans="1:6" ht="23.25" x14ac:dyDescent="0.45">
      <c r="A59" s="84">
        <v>3</v>
      </c>
      <c r="B59" s="85">
        <f>_xlfn.XLOOKUP(A59,Calculation!AT:AT,Calculation!A:A,"")</f>
        <v>41</v>
      </c>
      <c r="C59" s="85" t="str">
        <f>_xlfn.XLOOKUP(A59,Calculation!AT:AT,Calculation!B:B,"")</f>
        <v>Zoe Hebblethwaite</v>
      </c>
      <c r="D59" s="85" t="str">
        <f>_xlfn.XLOOKUP(C59,'FRA format (output as csv)'!A:A,'FRA format (output as csv)'!B:B,"")</f>
        <v>F40</v>
      </c>
      <c r="E59" s="85" t="str">
        <f>_xlfn.XLOOKUP(A59,Calculation!AT:AT,Calculation!C:C,"")</f>
        <v>Keswick AC</v>
      </c>
      <c r="F59" s="86">
        <f>_xlfn.XLOOKUP(A59,Calculation!AT:AT,Calculation!E:E,"")</f>
        <v>5.0972222222222224E-2</v>
      </c>
    </row>
    <row r="60" spans="1:6" x14ac:dyDescent="0.45">
      <c r="A60" s="82" t="s">
        <v>1606</v>
      </c>
      <c r="D60" s="89"/>
      <c r="F60" s="89"/>
    </row>
    <row r="61" spans="1:6" ht="23.25" x14ac:dyDescent="0.45">
      <c r="A61" s="84">
        <v>1</v>
      </c>
      <c r="B61" s="85">
        <f>_xlfn.XLOOKUP(A61,Calculation!AU:AU,Calculation!A:A,"")</f>
        <v>38</v>
      </c>
      <c r="C61" s="85" t="str">
        <f>_xlfn.XLOOKUP(A61,Calculation!AU:AU,Calculation!B:B,"")</f>
        <v>Lou Osborn</v>
      </c>
      <c r="D61" s="85" t="str">
        <f>_xlfn.XLOOKUP(C61,'FRA format (output as csv)'!A:A,'FRA format (output as csv)'!B:B,"")</f>
        <v>F50</v>
      </c>
      <c r="E61" s="85" t="str">
        <f>_xlfn.XLOOKUP(A61,Calculation!AU:AU,Calculation!C:C,"")</f>
        <v>Keswick AC</v>
      </c>
      <c r="F61" s="86">
        <f>_xlfn.XLOOKUP(A61,Calculation!AU:AU,Calculation!E:E,"")</f>
        <v>4.8518518518518516E-2</v>
      </c>
    </row>
    <row r="62" spans="1:6" ht="23.25" x14ac:dyDescent="0.45">
      <c r="A62" s="84">
        <v>2</v>
      </c>
      <c r="B62" s="85">
        <f>_xlfn.XLOOKUP(A62,Calculation!AU:AU,Calculation!A:A,"")</f>
        <v>47</v>
      </c>
      <c r="C62" s="85" t="str">
        <f>_xlfn.XLOOKUP(A62,Calculation!AU:AU,Calculation!B:B,"")</f>
        <v>Gillian Atkinson</v>
      </c>
      <c r="D62" s="85" t="str">
        <f>_xlfn.XLOOKUP(C62,'FRA format (output as csv)'!A:A,'FRA format (output as csv)'!B:B,"")</f>
        <v>F60</v>
      </c>
      <c r="E62" s="85" t="str">
        <f>_xlfn.XLOOKUP(A62,Calculation!AU:AU,Calculation!C:C,"")</f>
        <v>Keswick AC</v>
      </c>
      <c r="F62" s="86">
        <f>_xlfn.XLOOKUP(A62,Calculation!AU:AU,Calculation!E:E,"")</f>
        <v>5.3136574074074072E-2</v>
      </c>
    </row>
    <row r="63" spans="1:6" ht="23.25" x14ac:dyDescent="0.45">
      <c r="A63" s="84">
        <v>3</v>
      </c>
      <c r="B63" s="85">
        <f>_xlfn.XLOOKUP(A63,Calculation!AU:AU,Calculation!A:A,"")</f>
        <v>50</v>
      </c>
      <c r="C63" s="85" t="str">
        <f>_xlfn.XLOOKUP(A63,Calculation!AU:AU,Calculation!B:B,"")</f>
        <v>Natalie Hawkrigg</v>
      </c>
      <c r="D63" s="85" t="str">
        <f>_xlfn.XLOOKUP(C63,'FRA format (output as csv)'!A:A,'FRA format (output as csv)'!B:B,"")</f>
        <v>F50</v>
      </c>
      <c r="E63" s="85" t="str">
        <f>_xlfn.XLOOKUP(A63,Calculation!AU:AU,Calculation!C:C,"")</f>
        <v>Northern Fells Running Club</v>
      </c>
      <c r="F63" s="86">
        <f>_xlfn.XLOOKUP(A63,Calculation!AU:AU,Calculation!E:E,"")</f>
        <v>5.3564814814814815E-2</v>
      </c>
    </row>
    <row r="64" spans="1:6" x14ac:dyDescent="0.45">
      <c r="A64" s="82" t="s">
        <v>1607</v>
      </c>
      <c r="D64" s="89"/>
      <c r="F64" s="89"/>
    </row>
    <row r="65" spans="1:6" ht="23.25" x14ac:dyDescent="0.45">
      <c r="A65" s="84">
        <v>1</v>
      </c>
      <c r="B65" s="85">
        <f>_xlfn.XLOOKUP(A65,Calculation!AV:AV,Calculation!A:A,"")</f>
        <v>47</v>
      </c>
      <c r="C65" s="85" t="str">
        <f>_xlfn.XLOOKUP(A65,Calculation!AV:AV,Calculation!B:B,"")</f>
        <v>Gillian Atkinson</v>
      </c>
      <c r="D65" s="85" t="str">
        <f>_xlfn.XLOOKUP(C65,'FRA format (output as csv)'!A:A,'FRA format (output as csv)'!B:B,"")</f>
        <v>F60</v>
      </c>
      <c r="E65" s="85" t="str">
        <f>_xlfn.XLOOKUP(A65,Calculation!AV:AV,Calculation!C:C,"")</f>
        <v>Keswick AC</v>
      </c>
      <c r="F65" s="86">
        <f>_xlfn.XLOOKUP(A65,Calculation!AV:AV,Calculation!E:E,"")</f>
        <v>5.3136574074074072E-2</v>
      </c>
    </row>
    <row r="66" spans="1:6" ht="23.25" x14ac:dyDescent="0.45">
      <c r="A66" s="84">
        <v>2</v>
      </c>
      <c r="B66" s="85">
        <f>_xlfn.XLOOKUP(A66,Calculation!AV:AV,Calculation!A:A,"")</f>
        <v>66</v>
      </c>
      <c r="C66" s="85" t="str">
        <f>_xlfn.XLOOKUP(A66,Calculation!AV:AV,Calculation!B:B,"")</f>
        <v>Jill Libby</v>
      </c>
      <c r="D66" s="85" t="str">
        <f>_xlfn.XLOOKUP(C66,'FRA format (output as csv)'!A:A,'FRA format (output as csv)'!B:B,"")</f>
        <v>F60</v>
      </c>
      <c r="E66" s="85" t="str">
        <f>_xlfn.XLOOKUP(A66,Calculation!AV:AV,Calculation!C:C,"")</f>
        <v>Eden Runners</v>
      </c>
      <c r="F66" s="86">
        <f>_xlfn.XLOOKUP(A66,Calculation!AV:AV,Calculation!E:E,"")</f>
        <v>6.5567129629629628E-2</v>
      </c>
    </row>
    <row r="67" spans="1:6" x14ac:dyDescent="0.45">
      <c r="A67" s="82" t="s">
        <v>1608</v>
      </c>
      <c r="D67" s="89"/>
      <c r="F67" s="89"/>
    </row>
    <row r="68" spans="1:6" ht="23.25" x14ac:dyDescent="0.45">
      <c r="A68" s="84">
        <v>1</v>
      </c>
      <c r="B68" s="85">
        <f>_xlfn.XLOOKUP(A68,Calculation!AW:AW,Calculation!A:A,"")</f>
        <v>70</v>
      </c>
      <c r="C68" s="85" t="str">
        <f>_xlfn.XLOOKUP(A68,Calculation!AW:AW,Calculation!B:B,"")</f>
        <v>Lesley Malarkey</v>
      </c>
      <c r="D68" s="85" t="str">
        <f>_xlfn.XLOOKUP(C68,'FRA format (output as csv)'!A:A,'FRA format (output as csv)'!B:B,"")</f>
        <v>F70</v>
      </c>
      <c r="E68" s="85" t="str">
        <f>_xlfn.XLOOKUP(A68,Calculation!AW:AW,Calculation!C:C,"")</f>
        <v>Keswick AC</v>
      </c>
      <c r="F68" s="86">
        <f>_xlfn.XLOOKUP(A68,Calculation!AW:AW,Calculation!E:E,"")</f>
        <v>6.8819444444444447E-2</v>
      </c>
    </row>
    <row r="69" spans="1:6" ht="23.25" x14ac:dyDescent="0.45">
      <c r="A69" s="84">
        <v>2</v>
      </c>
      <c r="B69" s="85" t="str">
        <f>_xlfn.XLOOKUP(A69,Calculation!AW:AW,Calculation!A:A,"")</f>
        <v/>
      </c>
      <c r="C69" s="85" t="str">
        <f>_xlfn.XLOOKUP(A69,Calculation!AW:AW,Calculation!B:B,"")</f>
        <v/>
      </c>
      <c r="D69" s="85" t="str">
        <f>_xlfn.XLOOKUP(C69,'FRA format (output as csv)'!A:A,'FRA format (output as csv)'!B:B,"")</f>
        <v/>
      </c>
      <c r="E69" s="85" t="str">
        <f>_xlfn.XLOOKUP(A69,Calculation!AW:AW,Calculation!C:C,"")</f>
        <v/>
      </c>
      <c r="F69" s="86" t="str">
        <f>_xlfn.XLOOKUP(A69,Calculation!AW:AW,Calculation!E:E,"")</f>
        <v/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Competitor</vt:lpstr>
      <vt:lpstr>STARTLIST</vt:lpstr>
      <vt:lpstr>INPUT</vt:lpstr>
      <vt:lpstr>Calculation</vt:lpstr>
      <vt:lpstr>RESULT</vt:lpstr>
      <vt:lpstr>FRA format (output as csv)</vt:lpstr>
      <vt:lpstr>resultsfra@aol.com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Matthew Atkinson</dc:creator>
  <cp:keywords/>
  <dc:description/>
  <cp:lastModifiedBy>Matthew Atkinson</cp:lastModifiedBy>
  <cp:revision/>
  <dcterms:created xsi:type="dcterms:W3CDTF">2015-06-05T18:17:20Z</dcterms:created>
  <dcterms:modified xsi:type="dcterms:W3CDTF">2025-05-07T19:55:43Z</dcterms:modified>
  <cp:category/>
  <cp:contentStatus/>
</cp:coreProperties>
</file>